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>
    <definedName name="_xlfn.IFERROR" hidden="1">#NAME?</definedName>
    <definedName name="_xlnm.Print_Area" localSheetId="0">'Arkusz1'!$A$1:$F$131</definedName>
  </definedNames>
  <calcPr fullCalcOnLoad="1"/>
</workbook>
</file>

<file path=xl/sharedStrings.xml><?xml version="1.0" encoding="utf-8"?>
<sst xmlns="http://schemas.openxmlformats.org/spreadsheetml/2006/main" count="153" uniqueCount="109">
  <si>
    <t>Lp.</t>
  </si>
  <si>
    <t>Źródła dochodów</t>
  </si>
  <si>
    <t>Wykonanie</t>
  </si>
  <si>
    <t>-</t>
  </si>
  <si>
    <t>RAZEM</t>
  </si>
  <si>
    <t>Wpływy z tytułu czynszu dzierżawnego za obwody łowieckie</t>
  </si>
  <si>
    <t>Wpływy z tytułu czynszu za lokale użytkowe</t>
  </si>
  <si>
    <t>Wpływy z tytułu użytkowania wieczystego</t>
  </si>
  <si>
    <t>Wpływy z tytułu dzierżawy gruntów i nieruchomości</t>
  </si>
  <si>
    <t>Odsetki</t>
  </si>
  <si>
    <t>Wpływy z tytułu czynszów</t>
  </si>
  <si>
    <t>Dochody związane z realizacją zadań z zakresu administracji rządowej (dowody osobiste)</t>
  </si>
  <si>
    <t>Pozostałe dochody</t>
  </si>
  <si>
    <t>Podatek od nieruchomości od osób prawnych</t>
  </si>
  <si>
    <t>Podatek rolny od osób prawnych</t>
  </si>
  <si>
    <t>Podatek leśny od osób prawnych</t>
  </si>
  <si>
    <t>Podatek od czynności cywilno-prawnych od osób prawnych</t>
  </si>
  <si>
    <t>Podatek od nieruchomości od osób fizycznych</t>
  </si>
  <si>
    <t>Podatek rolny od osób fizycznych</t>
  </si>
  <si>
    <t>Podatek leśny od osób fizycznych</t>
  </si>
  <si>
    <t>Podatek od środków transportowych od osób fizycznych</t>
  </si>
  <si>
    <t>Podatek od czynności cywilno-prawnych od osób fizycznych</t>
  </si>
  <si>
    <t>Dochody z tytułu wydawania zezwoleń na sprzedaż alkoholu</t>
  </si>
  <si>
    <t>Udział gminy w podatku dochodowym od osób fizycznych</t>
  </si>
  <si>
    <t>Część oświatowa subwencji ogólnej</t>
  </si>
  <si>
    <t>Część wyrównawcza subwencji ogólnej</t>
  </si>
  <si>
    <t>Wpływy do wyjaśnienia</t>
  </si>
  <si>
    <t>Wpływy z tytułu otrzymanych darowizn</t>
  </si>
  <si>
    <t>Wpływy z tytułu usług opiekuńczych</t>
  </si>
  <si>
    <t xml:space="preserve">Dochody z tytułu realizacji zadań rządowych (specjalistyczne usługi opiekuńcze) </t>
  </si>
  <si>
    <t>Dotacje na pokrycie kosztów udzielenia pomocy dla najuboższych uczniów</t>
  </si>
  <si>
    <t>Dział klasyfikacji budżetowej</t>
  </si>
  <si>
    <t>Plan po zmianach</t>
  </si>
  <si>
    <t>% wykonania</t>
  </si>
  <si>
    <t>010</t>
  </si>
  <si>
    <t>DOCHODY</t>
  </si>
  <si>
    <t>020</t>
  </si>
  <si>
    <t>Podatek od środków transportowych osób prawnych</t>
  </si>
  <si>
    <t>Opłaty lokalne (targowa, rezerwacja)</t>
  </si>
  <si>
    <t>OGÓŁEM DOCHODY BUDŻETU</t>
  </si>
  <si>
    <t>Wpływy z tytułu podłaczenia do sieci wodociągowej</t>
  </si>
  <si>
    <t>Odsetki otrzymane</t>
  </si>
  <si>
    <t>Odsetki od udzielonych pożyczek</t>
  </si>
  <si>
    <t>Wpływy z tytułu podatku dochodowego opłacanego w formie karty podatkowej</t>
  </si>
  <si>
    <t>Wpływy z tytułu wynajmu (autobusów, sal)</t>
  </si>
  <si>
    <t>Wpływy z tytułu dobrowolnych wpłat i za wyżywienie w przedszkolu</t>
  </si>
  <si>
    <t>Wpływy za duplikat legitymacji</t>
  </si>
  <si>
    <t>Dotacja na zadania zlecone (składki na ubezp. zdrowotne)</t>
  </si>
  <si>
    <t>Dotacja na wypłatę zasiłków okresowych, celowych</t>
  </si>
  <si>
    <t>Dotacja na zadania własne - koszty utrzymania Ośrodka Pomocy Społecznej</t>
  </si>
  <si>
    <t>Dochody za realizację zadań zleconych (zaliczka alimentacyjna)</t>
  </si>
  <si>
    <t>Dotacja na zadania własne (dożywianie dzieci w ramach programu posiłek dla potrzebujących)</t>
  </si>
  <si>
    <t>Dotacje na realizację programu stypendialnego otrzymana z budżetu państwa</t>
  </si>
  <si>
    <t>Wpływy z tytułu usług (ksero, sprzedaż gazety, specyfikacje)</t>
  </si>
  <si>
    <t>Odsetki od podatków i opłat osób prawnych</t>
  </si>
  <si>
    <t>Podatek od spadków 
i darowizn</t>
  </si>
  <si>
    <t>Odsetki od podatku osób fizycznych</t>
  </si>
  <si>
    <t>Wpływy z opłaty skarbowej</t>
  </si>
  <si>
    <t>Udział gminy w podatku dochodowym od osób 
prawnych</t>
  </si>
  <si>
    <t>Dotacje na zadania własne</t>
  </si>
  <si>
    <t>Dotacja na zadania zlecone (wypłata świadczeń rodzinnych)</t>
  </si>
  <si>
    <t>BIEŻĄCE</t>
  </si>
  <si>
    <t>Środki na dofinansowanie własnych zadań inwestycyjnych</t>
  </si>
  <si>
    <t>Wpływy z tyt. pomocy finansowej j.s.t.</t>
  </si>
  <si>
    <t>Dotacja na cmentarnictwo</t>
  </si>
  <si>
    <t>Wpływy z tyt. odsetek</t>
  </si>
  <si>
    <t>Opłata od posiadania psów</t>
  </si>
  <si>
    <t>Wpływy z innych opłat</t>
  </si>
  <si>
    <t>Wpływy z różnych opłat</t>
  </si>
  <si>
    <t>Część równoważąca subwencji ogólnej dla gmin</t>
  </si>
  <si>
    <t>MAJĄTKOWE</t>
  </si>
  <si>
    <t>Dochody z tyt. odsetek od r-ku bankowego</t>
  </si>
  <si>
    <t>Odpłatność za wynajem samochodu</t>
  </si>
  <si>
    <t>Wpływy z różnych dochodów</t>
  </si>
  <si>
    <t>Odpłatność za dożywianie</t>
  </si>
  <si>
    <t>Dotację na realizację programu stypendialnego otrzymana 
z EFS</t>
  </si>
  <si>
    <t>OGÓŁEM DOCHODY BIEŻĄCE</t>
  </si>
  <si>
    <t>OGÓŁEM DOCHODY MAJĄTKOWE</t>
  </si>
  <si>
    <t>Środki na dofinansowanie własnych inwestycji - środki z PROW</t>
  </si>
  <si>
    <t>Wpłaty z tytułu odpłatnego nabycia praw własności</t>
  </si>
  <si>
    <t>Środki na dofinansowanie własnych inwestycji gmin (środki z PROW)</t>
  </si>
  <si>
    <t>Dotacja celowa otrzymana od samorządu województwa na zadania bieżące</t>
  </si>
  <si>
    <t>Wpływy z tytułu dzierżawy terenu na Bazie TKR</t>
  </si>
  <si>
    <t>Odpłatność za korzystanie z Bazy TKR</t>
  </si>
  <si>
    <t>Dotacja z Ministerstwa Sportu</t>
  </si>
  <si>
    <t>Wpływy z różnych rozliczeń</t>
  </si>
  <si>
    <t>600</t>
  </si>
  <si>
    <t>Partycypacja w budowie chodnika</t>
  </si>
  <si>
    <t>Wpływy z tyt. przekształcenia prawa użytkowania wieczystego</t>
  </si>
  <si>
    <t>Wpłaty z tyt. odpłatnego nabycia prawa własności</t>
  </si>
  <si>
    <t>Środki na dofinansowanie własnych inwestycji gminy pozyskane z innych źródeł (środki  na budowę kompleksu sportowo-rehabilitacyjno-edukacyjnego)</t>
  </si>
  <si>
    <t>Dotacja z Pow. Fund. Ochrony Środowiska</t>
  </si>
  <si>
    <t>Wpływy z opłaty produktowej</t>
  </si>
  <si>
    <t>Wykonanie budżetu za 2008 rok 
przedstawia się w następujący sposób:</t>
  </si>
  <si>
    <t>Otrzymane darowizny</t>
  </si>
  <si>
    <t>Środki otrzymane z FOGR</t>
  </si>
  <si>
    <t>Odsetki od rachunków bankowych</t>
  </si>
  <si>
    <t>Różne rozliczenia finansowe - zwrot niewykonanych wydatków</t>
  </si>
  <si>
    <t>Dotacja otrzymana z instytucji pośredniczącej</t>
  </si>
  <si>
    <t>Dotacja rozwojowa - "Kapitał ludzki"</t>
  </si>
  <si>
    <t>Środki na dofinansowanie własnych inwestycji gminy pozyskane z innych źródeł (środki  z ANRSP na remont dworku)</t>
  </si>
  <si>
    <t>Dotacja celowa otrzymana z budżetu państwa na realizację zadań zleconych</t>
  </si>
  <si>
    <t>Dotacje celowe otrzymane z budżetu państwa na realizację zadań zleconych</t>
  </si>
  <si>
    <t>Dotacja na prowadzenie i aktualizację stałego rejestru wyborców w gminie (zad. zlecone)</t>
  </si>
  <si>
    <t>Dotacja dla Środowiskowego Domu Samopomocy „CARITAS” (zad. zlecone)</t>
  </si>
  <si>
    <t>Dotacja na wypłatę stałych zasiłków oraz składek na ubezp. społeczne (zad. zlecone)</t>
  </si>
  <si>
    <t>Dotacja na usługi opiekuńcze (zad. zlecone)</t>
  </si>
  <si>
    <t>Dotacje celowe z budżetu państwa (zad. zlecone)</t>
  </si>
  <si>
    <t>Dotacja celowa z budżetu państwa (remont MGOPS) - zad. zlecone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</si>
</sst>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"/>
    <numFmt numFmtId="168" formatCode="0.000"/>
    <numFmt numFmtId="169" formatCode="#,##0.000"/>
    <numFmt numFmtId="170" formatCode="#,##0.0000"/>
  </numFmts>
  <fonts count="44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Times New Roman"/>
      <family val="1"/>
    </font>
    <font>
      <b/>
      <i/>
      <sz val="13"/>
      <name val="Times New Roman"/>
      <family val="1"/>
    </font>
    <font>
      <i/>
      <sz val="13"/>
      <name val="Arial CE"/>
      <family val="0"/>
    </font>
    <font>
      <b/>
      <i/>
      <sz val="13"/>
      <name val="Arial CE"/>
      <family val="0"/>
    </font>
    <font>
      <i/>
      <sz val="13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4" fontId="1" fillId="0" borderId="15" xfId="0" applyNumberFormat="1" applyFont="1" applyBorder="1" applyAlignment="1">
      <alignment horizontal="right" wrapText="1"/>
    </xf>
    <xf numFmtId="0" fontId="1" fillId="0" borderId="14" xfId="0" applyFont="1" applyBorder="1" applyAlignment="1">
      <alignment vertical="top" wrapText="1"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4" fontId="4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 wrapText="1"/>
    </xf>
    <xf numFmtId="0" fontId="2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4" fontId="1" fillId="0" borderId="17" xfId="0" applyNumberFormat="1" applyFont="1" applyBorder="1" applyAlignment="1">
      <alignment horizontal="right" wrapText="1"/>
    </xf>
    <xf numFmtId="4" fontId="8" fillId="0" borderId="13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 wrapText="1"/>
    </xf>
    <xf numFmtId="4" fontId="2" fillId="0" borderId="17" xfId="0" applyNumberFormat="1" applyFont="1" applyBorder="1" applyAlignment="1">
      <alignment horizontal="right" wrapText="1"/>
    </xf>
    <xf numFmtId="0" fontId="1" fillId="0" borderId="12" xfId="0" applyFont="1" applyBorder="1" applyAlignment="1">
      <alignment vertical="top" wrapText="1"/>
    </xf>
    <xf numFmtId="4" fontId="1" fillId="0" borderId="12" xfId="0" applyNumberFormat="1" applyFont="1" applyBorder="1" applyAlignment="1">
      <alignment horizontal="right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wrapText="1"/>
    </xf>
    <xf numFmtId="4" fontId="1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4" fontId="1" fillId="0" borderId="18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0" fillId="0" borderId="17" xfId="0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view="pageBreakPreview" zoomScaleSheetLayoutView="100" zoomScalePageLayoutView="0" workbookViewId="0" topLeftCell="A67">
      <selection activeCell="E88" sqref="D88:E88"/>
    </sheetView>
  </sheetViews>
  <sheetFormatPr defaultColWidth="9.00390625" defaultRowHeight="12.75"/>
  <cols>
    <col min="1" max="1" width="5.00390625" style="6" customWidth="1"/>
    <col min="2" max="2" width="11.625" style="6" customWidth="1"/>
    <col min="3" max="3" width="33.00390625" style="6" customWidth="1"/>
    <col min="4" max="4" width="17.125" style="6" customWidth="1"/>
    <col min="5" max="5" width="16.625" style="6" customWidth="1"/>
    <col min="6" max="6" width="10.875" style="6" customWidth="1"/>
    <col min="7" max="16384" width="9.125" style="6" customWidth="1"/>
  </cols>
  <sheetData>
    <row r="1" spans="1:5" s="13" customFormat="1" ht="58.5" customHeight="1">
      <c r="A1" s="11"/>
      <c r="B1" s="55" t="s">
        <v>93</v>
      </c>
      <c r="C1" s="56"/>
      <c r="D1" s="56"/>
      <c r="E1" s="56"/>
    </row>
    <row r="2" spans="1:4" s="13" customFormat="1" ht="23.25" customHeight="1">
      <c r="A2" s="11"/>
      <c r="B2" s="12"/>
      <c r="C2" s="14" t="s">
        <v>35</v>
      </c>
      <c r="D2" s="29" t="s">
        <v>61</v>
      </c>
    </row>
    <row r="3" spans="1:6" ht="42.75">
      <c r="A3" s="8" t="s">
        <v>0</v>
      </c>
      <c r="B3" s="8" t="s">
        <v>31</v>
      </c>
      <c r="C3" s="8" t="s">
        <v>1</v>
      </c>
      <c r="D3" s="8" t="s">
        <v>32</v>
      </c>
      <c r="E3" s="8" t="s">
        <v>2</v>
      </c>
      <c r="F3" s="8" t="s">
        <v>33</v>
      </c>
    </row>
    <row r="4" spans="1:6" ht="31.5">
      <c r="A4" s="2">
        <v>1</v>
      </c>
      <c r="B4" s="20" t="s">
        <v>34</v>
      </c>
      <c r="C4" s="3" t="s">
        <v>62</v>
      </c>
      <c r="D4" s="15">
        <v>32768</v>
      </c>
      <c r="E4" s="15">
        <v>32768.02</v>
      </c>
      <c r="F4" s="15">
        <f>IF(ISERROR(E4/D4)," ",E4/D4*100)</f>
        <v>100.00006103515624</v>
      </c>
    </row>
    <row r="5" spans="1:6" ht="47.25">
      <c r="A5" s="2"/>
      <c r="B5" s="21"/>
      <c r="C5" s="3" t="s">
        <v>101</v>
      </c>
      <c r="D5" s="15">
        <v>299469</v>
      </c>
      <c r="E5" s="15">
        <v>299467.51</v>
      </c>
      <c r="F5" s="15">
        <f aca="true" t="shared" si="0" ref="F5:F68">IF(ISERROR(E5/D5)," ",E5/D5*100)</f>
        <v>99.99950245267458</v>
      </c>
    </row>
    <row r="6" spans="1:6" ht="31.5">
      <c r="A6" s="2"/>
      <c r="B6" s="21"/>
      <c r="C6" s="3" t="s">
        <v>40</v>
      </c>
      <c r="D6" s="15">
        <v>0</v>
      </c>
      <c r="E6" s="15">
        <v>1410.8</v>
      </c>
      <c r="F6" s="15" t="str">
        <f t="shared" si="0"/>
        <v> </v>
      </c>
    </row>
    <row r="7" spans="1:6" ht="31.5">
      <c r="A7" s="2"/>
      <c r="B7" s="21"/>
      <c r="C7" s="3" t="s">
        <v>63</v>
      </c>
      <c r="D7" s="15">
        <v>19999</v>
      </c>
      <c r="E7" s="15">
        <v>19998.52</v>
      </c>
      <c r="F7" s="15">
        <f t="shared" si="0"/>
        <v>99.997599879994</v>
      </c>
    </row>
    <row r="8" spans="1:6" ht="17.25" customHeight="1">
      <c r="A8" s="4"/>
      <c r="B8" s="9"/>
      <c r="C8" s="7" t="s">
        <v>4</v>
      </c>
      <c r="D8" s="16">
        <f>SUM(D4:D7)</f>
        <v>352236</v>
      </c>
      <c r="E8" s="16">
        <f>SUM(E4:E7)</f>
        <v>353644.85000000003</v>
      </c>
      <c r="F8" s="50">
        <f t="shared" si="0"/>
        <v>100.39997331334673</v>
      </c>
    </row>
    <row r="9" spans="1:6" ht="31.5">
      <c r="A9" s="2">
        <v>2</v>
      </c>
      <c r="B9" s="20" t="s">
        <v>36</v>
      </c>
      <c r="C9" s="5" t="s">
        <v>5</v>
      </c>
      <c r="D9" s="15">
        <v>3300</v>
      </c>
      <c r="E9" s="15">
        <v>1425.5</v>
      </c>
      <c r="F9" s="15">
        <f t="shared" si="0"/>
        <v>43.196969696969695</v>
      </c>
    </row>
    <row r="10" spans="1:6" ht="15.75">
      <c r="A10" s="4"/>
      <c r="B10" s="22"/>
      <c r="C10" s="7" t="s">
        <v>4</v>
      </c>
      <c r="D10" s="16">
        <f>SUM(D9)</f>
        <v>3300</v>
      </c>
      <c r="E10" s="16">
        <f>SUM(E9)</f>
        <v>1425.5</v>
      </c>
      <c r="F10" s="50">
        <f t="shared" si="0"/>
        <v>43.196969696969695</v>
      </c>
    </row>
    <row r="11" spans="1:6" ht="15.75">
      <c r="A11" s="2">
        <v>3</v>
      </c>
      <c r="B11" s="20" t="s">
        <v>86</v>
      </c>
      <c r="C11" s="43" t="s">
        <v>95</v>
      </c>
      <c r="D11" s="42">
        <v>60000</v>
      </c>
      <c r="E11" s="42">
        <v>60000</v>
      </c>
      <c r="F11" s="15">
        <f t="shared" si="0"/>
        <v>100</v>
      </c>
    </row>
    <row r="12" spans="1:6" ht="15.75">
      <c r="A12" s="2"/>
      <c r="B12" s="20"/>
      <c r="C12" s="5" t="s">
        <v>87</v>
      </c>
      <c r="D12" s="15">
        <v>7256</v>
      </c>
      <c r="E12" s="15">
        <v>7255.6</v>
      </c>
      <c r="F12" s="15">
        <f t="shared" si="0"/>
        <v>99.99448732083793</v>
      </c>
    </row>
    <row r="13" spans="1:6" ht="15.75">
      <c r="A13" s="4"/>
      <c r="B13" s="22"/>
      <c r="C13" s="7" t="s">
        <v>4</v>
      </c>
      <c r="D13" s="16">
        <f>SUM(D11:D12)</f>
        <v>67256</v>
      </c>
      <c r="E13" s="16">
        <f>SUM(E11:E12)</f>
        <v>67255.6</v>
      </c>
      <c r="F13" s="50">
        <f t="shared" si="0"/>
        <v>99.9994052575235</v>
      </c>
    </row>
    <row r="14" spans="1:6" ht="31.5">
      <c r="A14" s="1">
        <v>4</v>
      </c>
      <c r="B14" s="21">
        <v>700</v>
      </c>
      <c r="C14" s="3" t="s">
        <v>6</v>
      </c>
      <c r="D14" s="15">
        <v>15608</v>
      </c>
      <c r="E14" s="15">
        <v>8614.2</v>
      </c>
      <c r="F14" s="15">
        <f t="shared" si="0"/>
        <v>55.190927729369555</v>
      </c>
    </row>
    <row r="15" spans="1:6" ht="31.5">
      <c r="A15" s="2"/>
      <c r="B15" s="21"/>
      <c r="C15" s="3" t="s">
        <v>7</v>
      </c>
      <c r="D15" s="15">
        <v>9316</v>
      </c>
      <c r="E15" s="15">
        <v>9809.83</v>
      </c>
      <c r="F15" s="15">
        <f t="shared" si="0"/>
        <v>105.30088020609705</v>
      </c>
    </row>
    <row r="16" spans="1:6" ht="31.5">
      <c r="A16" s="2"/>
      <c r="B16" s="21"/>
      <c r="C16" s="3" t="s">
        <v>8</v>
      </c>
      <c r="D16" s="15">
        <v>24152</v>
      </c>
      <c r="E16" s="15">
        <v>26219.5</v>
      </c>
      <c r="F16" s="15">
        <f t="shared" si="0"/>
        <v>108.56036767141437</v>
      </c>
    </row>
    <row r="17" spans="1:6" ht="15.75">
      <c r="A17" s="2"/>
      <c r="B17" s="21"/>
      <c r="C17" s="3" t="s">
        <v>12</v>
      </c>
      <c r="D17" s="15">
        <v>0</v>
      </c>
      <c r="E17" s="15">
        <v>16.79</v>
      </c>
      <c r="F17" s="15" t="str">
        <f t="shared" si="0"/>
        <v> </v>
      </c>
    </row>
    <row r="18" spans="1:6" ht="15.75">
      <c r="A18" s="2"/>
      <c r="B18" s="21"/>
      <c r="C18" s="3" t="s">
        <v>9</v>
      </c>
      <c r="D18" s="17" t="s">
        <v>3</v>
      </c>
      <c r="E18" s="15">
        <v>343.9</v>
      </c>
      <c r="F18" s="15" t="str">
        <f t="shared" si="0"/>
        <v> </v>
      </c>
    </row>
    <row r="19" spans="1:6" ht="15.75">
      <c r="A19" s="4"/>
      <c r="B19" s="9"/>
      <c r="C19" s="7" t="s">
        <v>4</v>
      </c>
      <c r="D19" s="16">
        <f>SUM(D14:D18)</f>
        <v>49076</v>
      </c>
      <c r="E19" s="16">
        <f>SUM(E14:E18)</f>
        <v>45004.22</v>
      </c>
      <c r="F19" s="50">
        <f t="shared" si="0"/>
        <v>91.70311353818568</v>
      </c>
    </row>
    <row r="20" spans="1:6" ht="15.75">
      <c r="A20" s="1">
        <v>5</v>
      </c>
      <c r="B20" s="21">
        <v>710</v>
      </c>
      <c r="C20" s="3" t="s">
        <v>64</v>
      </c>
      <c r="D20" s="15">
        <v>5000</v>
      </c>
      <c r="E20" s="15">
        <v>5000</v>
      </c>
      <c r="F20" s="15">
        <f t="shared" si="0"/>
        <v>100</v>
      </c>
    </row>
    <row r="21" spans="1:6" ht="15.75">
      <c r="A21" s="4"/>
      <c r="B21" s="9"/>
      <c r="C21" s="7" t="s">
        <v>4</v>
      </c>
      <c r="D21" s="16">
        <f>SUM(D20)</f>
        <v>5000</v>
      </c>
      <c r="E21" s="16">
        <f>SUM(E20)</f>
        <v>5000</v>
      </c>
      <c r="F21" s="50">
        <f t="shared" si="0"/>
        <v>100</v>
      </c>
    </row>
    <row r="22" spans="1:6" ht="47.25">
      <c r="A22" s="2">
        <v>6</v>
      </c>
      <c r="B22" s="21">
        <v>750</v>
      </c>
      <c r="C22" s="3" t="s">
        <v>101</v>
      </c>
      <c r="D22" s="15">
        <v>78880</v>
      </c>
      <c r="E22" s="15">
        <v>78880</v>
      </c>
      <c r="F22" s="15">
        <f t="shared" si="0"/>
        <v>100</v>
      </c>
    </row>
    <row r="23" spans="1:6" ht="15.75">
      <c r="A23" s="2"/>
      <c r="B23" s="21"/>
      <c r="C23" s="3" t="s">
        <v>10</v>
      </c>
      <c r="D23" s="15">
        <v>34619</v>
      </c>
      <c r="E23" s="15">
        <v>38301.92</v>
      </c>
      <c r="F23" s="15">
        <f t="shared" si="0"/>
        <v>110.6384355411768</v>
      </c>
    </row>
    <row r="24" spans="1:6" ht="31.5">
      <c r="A24" s="2"/>
      <c r="B24" s="21"/>
      <c r="C24" s="3" t="s">
        <v>53</v>
      </c>
      <c r="D24" s="15">
        <v>2800</v>
      </c>
      <c r="E24" s="15">
        <v>3425.51</v>
      </c>
      <c r="F24" s="15">
        <f t="shared" si="0"/>
        <v>122.33964285714288</v>
      </c>
    </row>
    <row r="25" spans="1:6" ht="47.25">
      <c r="A25" s="2"/>
      <c r="B25" s="21"/>
      <c r="C25" s="3" t="s">
        <v>11</v>
      </c>
      <c r="D25" s="15">
        <v>2000</v>
      </c>
      <c r="E25" s="15">
        <v>1024.5</v>
      </c>
      <c r="F25" s="15">
        <f t="shared" si="0"/>
        <v>51.225</v>
      </c>
    </row>
    <row r="26" spans="1:6" ht="15.75">
      <c r="A26" s="2"/>
      <c r="B26" s="21"/>
      <c r="C26" s="3" t="s">
        <v>41</v>
      </c>
      <c r="D26" s="15" t="s">
        <v>3</v>
      </c>
      <c r="E26" s="15">
        <v>202.75</v>
      </c>
      <c r="F26" s="15" t="str">
        <f t="shared" si="0"/>
        <v> </v>
      </c>
    </row>
    <row r="27" spans="1:6" ht="15.75">
      <c r="A27" s="2"/>
      <c r="B27" s="21"/>
      <c r="C27" s="3" t="s">
        <v>94</v>
      </c>
      <c r="D27" s="15">
        <v>15700</v>
      </c>
      <c r="E27" s="15">
        <v>15700.33</v>
      </c>
      <c r="F27" s="15">
        <f t="shared" si="0"/>
        <v>100.00210191082803</v>
      </c>
    </row>
    <row r="28" spans="1:6" ht="15.75">
      <c r="A28" s="2"/>
      <c r="B28" s="21"/>
      <c r="C28" s="3" t="s">
        <v>12</v>
      </c>
      <c r="D28" s="15">
        <v>19789</v>
      </c>
      <c r="E28" s="15">
        <v>33903.51</v>
      </c>
      <c r="F28" s="15">
        <f t="shared" si="0"/>
        <v>171.32502905654658</v>
      </c>
    </row>
    <row r="29" spans="1:6" ht="15.75">
      <c r="A29" s="23"/>
      <c r="B29" s="24"/>
      <c r="C29" s="25" t="s">
        <v>42</v>
      </c>
      <c r="D29" s="26">
        <v>4000</v>
      </c>
      <c r="E29" s="26">
        <v>25785.22</v>
      </c>
      <c r="F29" s="15">
        <f t="shared" si="0"/>
        <v>644.6305000000001</v>
      </c>
    </row>
    <row r="30" spans="1:6" ht="15.75">
      <c r="A30" s="4"/>
      <c r="B30" s="9"/>
      <c r="C30" s="7" t="s">
        <v>4</v>
      </c>
      <c r="D30" s="16">
        <f>SUM(D22:D29)</f>
        <v>157788</v>
      </c>
      <c r="E30" s="16">
        <f>SUM(E22:E29)</f>
        <v>197223.74</v>
      </c>
      <c r="F30" s="50">
        <f t="shared" si="0"/>
        <v>124.99286384262427</v>
      </c>
    </row>
    <row r="31" spans="1:6" ht="47.25">
      <c r="A31" s="4">
        <v>7</v>
      </c>
      <c r="B31" s="9">
        <v>751</v>
      </c>
      <c r="C31" s="36" t="s">
        <v>103</v>
      </c>
      <c r="D31" s="37">
        <v>1994</v>
      </c>
      <c r="E31" s="37">
        <v>1994</v>
      </c>
      <c r="F31" s="37">
        <f t="shared" si="0"/>
        <v>100</v>
      </c>
    </row>
    <row r="32" spans="1:6" ht="15.75">
      <c r="A32" s="4"/>
      <c r="B32" s="9"/>
      <c r="C32" s="7" t="s">
        <v>4</v>
      </c>
      <c r="D32" s="16">
        <f>SUM(D31:D31)</f>
        <v>1994</v>
      </c>
      <c r="E32" s="16">
        <f>SUM(E31:E31)</f>
        <v>1994</v>
      </c>
      <c r="F32" s="50">
        <f t="shared" si="0"/>
        <v>100</v>
      </c>
    </row>
    <row r="33" spans="1:6" ht="47.25">
      <c r="A33" s="1">
        <v>8</v>
      </c>
      <c r="B33" s="21">
        <v>756</v>
      </c>
      <c r="C33" s="3" t="s">
        <v>43</v>
      </c>
      <c r="D33" s="15">
        <v>28600</v>
      </c>
      <c r="E33" s="15">
        <v>30748.34</v>
      </c>
      <c r="F33" s="15">
        <f t="shared" si="0"/>
        <v>107.51167832167832</v>
      </c>
    </row>
    <row r="34" spans="1:6" ht="15.75">
      <c r="A34" s="2"/>
      <c r="B34" s="21"/>
      <c r="C34" s="3" t="s">
        <v>65</v>
      </c>
      <c r="D34" s="17" t="s">
        <v>3</v>
      </c>
      <c r="E34" s="15">
        <v>312.66</v>
      </c>
      <c r="F34" s="15" t="str">
        <f t="shared" si="0"/>
        <v> </v>
      </c>
    </row>
    <row r="35" spans="1:6" ht="31.5">
      <c r="A35" s="2"/>
      <c r="B35" s="21"/>
      <c r="C35" s="3" t="s">
        <v>13</v>
      </c>
      <c r="D35" s="15">
        <v>2162814</v>
      </c>
      <c r="E35" s="15">
        <v>2417325.9</v>
      </c>
      <c r="F35" s="15">
        <f t="shared" si="0"/>
        <v>111.76762772943027</v>
      </c>
    </row>
    <row r="36" spans="1:6" ht="15.75">
      <c r="A36" s="2"/>
      <c r="B36" s="21"/>
      <c r="C36" s="3" t="s">
        <v>14</v>
      </c>
      <c r="D36" s="15">
        <v>30050</v>
      </c>
      <c r="E36" s="15">
        <v>31341.85</v>
      </c>
      <c r="F36" s="15">
        <f t="shared" si="0"/>
        <v>104.29900166389349</v>
      </c>
    </row>
    <row r="37" spans="1:6" ht="15.75">
      <c r="A37" s="2"/>
      <c r="B37" s="21"/>
      <c r="C37" s="3" t="s">
        <v>15</v>
      </c>
      <c r="D37" s="15">
        <v>36835</v>
      </c>
      <c r="E37" s="15">
        <v>36793</v>
      </c>
      <c r="F37" s="15">
        <f t="shared" si="0"/>
        <v>99.8859780100448</v>
      </c>
    </row>
    <row r="38" spans="1:6" ht="31.5">
      <c r="A38" s="2"/>
      <c r="B38" s="21"/>
      <c r="C38" s="3" t="s">
        <v>37</v>
      </c>
      <c r="D38" s="15">
        <v>4175</v>
      </c>
      <c r="E38" s="15">
        <v>4610</v>
      </c>
      <c r="F38" s="15">
        <f t="shared" si="0"/>
        <v>110.41916167664671</v>
      </c>
    </row>
    <row r="39" spans="1:6" ht="31.5">
      <c r="A39" s="2"/>
      <c r="B39" s="21"/>
      <c r="C39" s="3" t="s">
        <v>16</v>
      </c>
      <c r="D39" s="15">
        <v>68000</v>
      </c>
      <c r="E39" s="15">
        <v>58662</v>
      </c>
      <c r="F39" s="15">
        <f t="shared" si="0"/>
        <v>86.26764705882353</v>
      </c>
    </row>
    <row r="40" spans="1:6" ht="31.5">
      <c r="A40" s="2"/>
      <c r="B40" s="21"/>
      <c r="C40" s="3" t="s">
        <v>54</v>
      </c>
      <c r="D40" s="15">
        <v>1000</v>
      </c>
      <c r="E40" s="15">
        <v>1220.55</v>
      </c>
      <c r="F40" s="15">
        <f t="shared" si="0"/>
        <v>122.055</v>
      </c>
    </row>
    <row r="41" spans="1:6" ht="15.75">
      <c r="A41" s="4"/>
      <c r="B41" s="9"/>
      <c r="C41" s="7" t="s">
        <v>4</v>
      </c>
      <c r="D41" s="16">
        <f>SUM(D33:D40)</f>
        <v>2331474</v>
      </c>
      <c r="E41" s="16">
        <f>SUM(E33:E40)</f>
        <v>2581014.3</v>
      </c>
      <c r="F41" s="50">
        <f t="shared" si="0"/>
        <v>110.703113137869</v>
      </c>
    </row>
    <row r="42" spans="1:6" ht="31.5">
      <c r="A42" s="1">
        <v>9</v>
      </c>
      <c r="B42" s="21">
        <v>756</v>
      </c>
      <c r="C42" s="3" t="s">
        <v>17</v>
      </c>
      <c r="D42" s="15">
        <v>722274</v>
      </c>
      <c r="E42" s="15">
        <v>806574.37</v>
      </c>
      <c r="F42" s="15">
        <f t="shared" si="0"/>
        <v>111.67152216471865</v>
      </c>
    </row>
    <row r="43" spans="1:6" ht="15.75">
      <c r="A43" s="2"/>
      <c r="B43" s="21"/>
      <c r="C43" s="3" t="s">
        <v>18</v>
      </c>
      <c r="D43" s="15">
        <v>785237</v>
      </c>
      <c r="E43" s="15">
        <v>758383.15</v>
      </c>
      <c r="F43" s="15">
        <f t="shared" si="0"/>
        <v>96.5801598752988</v>
      </c>
    </row>
    <row r="44" spans="1:6" ht="15.75">
      <c r="A44" s="2"/>
      <c r="B44" s="21"/>
      <c r="C44" s="3" t="s">
        <v>19</v>
      </c>
      <c r="D44" s="15">
        <v>21123</v>
      </c>
      <c r="E44" s="15">
        <v>23205.33</v>
      </c>
      <c r="F44" s="15">
        <f t="shared" si="0"/>
        <v>109.85811674478059</v>
      </c>
    </row>
    <row r="45" spans="1:6" ht="31.5">
      <c r="A45" s="2"/>
      <c r="B45" s="21"/>
      <c r="C45" s="3" t="s">
        <v>20</v>
      </c>
      <c r="D45" s="15">
        <v>83765</v>
      </c>
      <c r="E45" s="15">
        <v>81808.3</v>
      </c>
      <c r="F45" s="15">
        <f t="shared" si="0"/>
        <v>97.66406016832806</v>
      </c>
    </row>
    <row r="46" spans="1:6" ht="31.5">
      <c r="A46" s="2"/>
      <c r="B46" s="21"/>
      <c r="C46" s="3" t="s">
        <v>55</v>
      </c>
      <c r="D46" s="15">
        <v>20000</v>
      </c>
      <c r="E46" s="15">
        <v>25689.9</v>
      </c>
      <c r="F46" s="15">
        <f t="shared" si="0"/>
        <v>128.44950000000003</v>
      </c>
    </row>
    <row r="47" spans="1:6" ht="15.75">
      <c r="A47" s="2"/>
      <c r="B47" s="21"/>
      <c r="C47" s="3" t="s">
        <v>66</v>
      </c>
      <c r="D47" s="15">
        <v>3300</v>
      </c>
      <c r="E47" s="15">
        <v>3024.2</v>
      </c>
      <c r="F47" s="15">
        <f t="shared" si="0"/>
        <v>91.64242424242424</v>
      </c>
    </row>
    <row r="48" spans="1:6" ht="31.5">
      <c r="A48" s="2"/>
      <c r="B48" s="21"/>
      <c r="C48" s="3" t="s">
        <v>38</v>
      </c>
      <c r="D48" s="15">
        <v>205000</v>
      </c>
      <c r="E48" s="15">
        <v>282819</v>
      </c>
      <c r="F48" s="15">
        <f t="shared" si="0"/>
        <v>137.96048780487803</v>
      </c>
    </row>
    <row r="49" spans="1:6" ht="31.5">
      <c r="A49" s="2"/>
      <c r="B49" s="21"/>
      <c r="C49" s="3" t="s">
        <v>21</v>
      </c>
      <c r="D49" s="15">
        <v>160000</v>
      </c>
      <c r="E49" s="15">
        <v>230745.61</v>
      </c>
      <c r="F49" s="15">
        <f t="shared" si="0"/>
        <v>144.21600625</v>
      </c>
    </row>
    <row r="50" spans="1:6" ht="15.75">
      <c r="A50" s="2"/>
      <c r="B50" s="21"/>
      <c r="C50" s="3" t="s">
        <v>67</v>
      </c>
      <c r="D50" s="15">
        <v>5000</v>
      </c>
      <c r="E50" s="15">
        <v>10500</v>
      </c>
      <c r="F50" s="15">
        <f t="shared" si="0"/>
        <v>210</v>
      </c>
    </row>
    <row r="51" spans="1:6" ht="31.5">
      <c r="A51" s="2"/>
      <c r="B51" s="21"/>
      <c r="C51" s="3" t="s">
        <v>56</v>
      </c>
      <c r="D51" s="15">
        <v>3000</v>
      </c>
      <c r="E51" s="15">
        <v>5014.22</v>
      </c>
      <c r="F51" s="15">
        <f t="shared" si="0"/>
        <v>167.14066666666668</v>
      </c>
    </row>
    <row r="52" spans="1:6" ht="15.75">
      <c r="A52" s="2"/>
      <c r="B52" s="21"/>
      <c r="C52" s="3" t="s">
        <v>57</v>
      </c>
      <c r="D52" s="15">
        <v>50000</v>
      </c>
      <c r="E52" s="15">
        <v>37028</v>
      </c>
      <c r="F52" s="15">
        <f t="shared" si="0"/>
        <v>74.056</v>
      </c>
    </row>
    <row r="53" spans="1:6" ht="31.5">
      <c r="A53" s="2"/>
      <c r="B53" s="21"/>
      <c r="C53" s="3" t="s">
        <v>22</v>
      </c>
      <c r="D53" s="15">
        <v>210000</v>
      </c>
      <c r="E53" s="15">
        <v>135992.18</v>
      </c>
      <c r="F53" s="15">
        <f t="shared" si="0"/>
        <v>64.75818095238095</v>
      </c>
    </row>
    <row r="54" spans="1:6" ht="15.75">
      <c r="A54" s="2"/>
      <c r="B54" s="21"/>
      <c r="C54" s="3" t="s">
        <v>68</v>
      </c>
      <c r="D54" s="15">
        <v>5000</v>
      </c>
      <c r="E54" s="15">
        <v>6042.1</v>
      </c>
      <c r="F54" s="15">
        <f t="shared" si="0"/>
        <v>120.842</v>
      </c>
    </row>
    <row r="55" spans="1:6" ht="31.5">
      <c r="A55" s="2"/>
      <c r="B55" s="21"/>
      <c r="C55" s="3" t="s">
        <v>23</v>
      </c>
      <c r="D55" s="15">
        <v>3775187</v>
      </c>
      <c r="E55" s="15">
        <v>4187144</v>
      </c>
      <c r="F55" s="15">
        <f t="shared" si="0"/>
        <v>110.91222765918616</v>
      </c>
    </row>
    <row r="56" spans="1:6" ht="47.25">
      <c r="A56" s="23"/>
      <c r="B56" s="24"/>
      <c r="C56" s="25" t="s">
        <v>58</v>
      </c>
      <c r="D56" s="26">
        <v>300900</v>
      </c>
      <c r="E56" s="26">
        <v>262579.01</v>
      </c>
      <c r="F56" s="15">
        <f t="shared" si="0"/>
        <v>87.264543037554</v>
      </c>
    </row>
    <row r="57" spans="1:6" ht="15.75">
      <c r="A57" s="4"/>
      <c r="B57" s="9"/>
      <c r="C57" s="7" t="s">
        <v>4</v>
      </c>
      <c r="D57" s="16">
        <f>SUM(D42:D56)</f>
        <v>6349786</v>
      </c>
      <c r="E57" s="16">
        <f>SUM(E42:E56)</f>
        <v>6856549.37</v>
      </c>
      <c r="F57" s="50">
        <f t="shared" si="0"/>
        <v>107.98079447086879</v>
      </c>
    </row>
    <row r="58" spans="1:6" ht="15.75">
      <c r="A58" s="2">
        <v>10</v>
      </c>
      <c r="B58" s="21">
        <v>758</v>
      </c>
      <c r="C58" s="3" t="s">
        <v>24</v>
      </c>
      <c r="D58" s="15">
        <v>6782731</v>
      </c>
      <c r="E58" s="15">
        <v>6782731</v>
      </c>
      <c r="F58" s="15">
        <f t="shared" si="0"/>
        <v>100</v>
      </c>
    </row>
    <row r="59" spans="1:6" ht="31.5">
      <c r="A59" s="23"/>
      <c r="B59" s="24"/>
      <c r="C59" s="25" t="s">
        <v>25</v>
      </c>
      <c r="D59" s="26">
        <v>3343759</v>
      </c>
      <c r="E59" s="26">
        <v>3343759</v>
      </c>
      <c r="F59" s="26">
        <f t="shared" si="0"/>
        <v>100</v>
      </c>
    </row>
    <row r="60" spans="1:6" ht="31.5">
      <c r="A60" s="1"/>
      <c r="B60" s="52"/>
      <c r="C60" s="53" t="s">
        <v>69</v>
      </c>
      <c r="D60" s="54">
        <v>1412</v>
      </c>
      <c r="E60" s="54">
        <v>1412</v>
      </c>
      <c r="F60" s="54">
        <f t="shared" si="0"/>
        <v>100</v>
      </c>
    </row>
    <row r="61" spans="1:6" ht="15.75">
      <c r="A61" s="2"/>
      <c r="B61" s="21"/>
      <c r="C61" s="3" t="s">
        <v>96</v>
      </c>
      <c r="D61" s="15">
        <v>78000</v>
      </c>
      <c r="E61" s="15">
        <v>108649.38</v>
      </c>
      <c r="F61" s="15">
        <f t="shared" si="0"/>
        <v>139.29407692307694</v>
      </c>
    </row>
    <row r="62" spans="1:6" ht="31.5">
      <c r="A62" s="2"/>
      <c r="B62" s="21"/>
      <c r="C62" s="3" t="s">
        <v>97</v>
      </c>
      <c r="D62" s="15">
        <v>0</v>
      </c>
      <c r="E62" s="15">
        <v>304125.5</v>
      </c>
      <c r="F62" s="15" t="str">
        <f t="shared" si="0"/>
        <v> </v>
      </c>
    </row>
    <row r="63" spans="1:6" ht="15.75">
      <c r="A63" s="2"/>
      <c r="B63" s="21"/>
      <c r="C63" s="3" t="s">
        <v>26</v>
      </c>
      <c r="D63" s="18" t="s">
        <v>3</v>
      </c>
      <c r="E63" s="15">
        <v>45.92</v>
      </c>
      <c r="F63" s="15" t="str">
        <f t="shared" si="0"/>
        <v> </v>
      </c>
    </row>
    <row r="64" spans="1:6" ht="15.75">
      <c r="A64" s="4"/>
      <c r="B64" s="9"/>
      <c r="C64" s="7" t="s">
        <v>4</v>
      </c>
      <c r="D64" s="16">
        <f>SUM(D58:D63)</f>
        <v>10205902</v>
      </c>
      <c r="E64" s="16">
        <f>SUM(E58:E63)</f>
        <v>10540722.8</v>
      </c>
      <c r="F64" s="50">
        <f t="shared" si="0"/>
        <v>103.28065858363131</v>
      </c>
    </row>
    <row r="65" spans="1:6" ht="15.75">
      <c r="A65" s="1">
        <v>11</v>
      </c>
      <c r="B65" s="21">
        <v>801</v>
      </c>
      <c r="C65" s="3" t="s">
        <v>10</v>
      </c>
      <c r="D65" s="15">
        <v>28454</v>
      </c>
      <c r="E65" s="15">
        <v>31652.33</v>
      </c>
      <c r="F65" s="15">
        <f t="shared" si="0"/>
        <v>111.24035285021438</v>
      </c>
    </row>
    <row r="66" spans="1:6" ht="31.5">
      <c r="A66" s="2"/>
      <c r="B66" s="21"/>
      <c r="C66" s="3" t="s">
        <v>44</v>
      </c>
      <c r="D66" s="15">
        <v>7986</v>
      </c>
      <c r="E66" s="15">
        <v>13324.47</v>
      </c>
      <c r="F66" s="15">
        <f t="shared" si="0"/>
        <v>166.84785875281742</v>
      </c>
    </row>
    <row r="67" spans="1:6" ht="47.25">
      <c r="A67" s="2"/>
      <c r="B67" s="21"/>
      <c r="C67" s="3" t="s">
        <v>45</v>
      </c>
      <c r="D67" s="15">
        <v>134500</v>
      </c>
      <c r="E67" s="15">
        <v>157285.5</v>
      </c>
      <c r="F67" s="15">
        <f t="shared" si="0"/>
        <v>116.94089219330854</v>
      </c>
    </row>
    <row r="68" spans="1:6" ht="15.75">
      <c r="A68" s="2"/>
      <c r="B68" s="21"/>
      <c r="C68" s="3" t="s">
        <v>59</v>
      </c>
      <c r="D68" s="15">
        <v>104079</v>
      </c>
      <c r="E68" s="15">
        <v>104076.19</v>
      </c>
      <c r="F68" s="15">
        <f t="shared" si="0"/>
        <v>99.99730012778755</v>
      </c>
    </row>
    <row r="69" spans="1:6" ht="31.5">
      <c r="A69" s="2"/>
      <c r="B69" s="21"/>
      <c r="C69" s="3" t="s">
        <v>27</v>
      </c>
      <c r="D69" s="15">
        <v>15600</v>
      </c>
      <c r="E69" s="15">
        <v>15600</v>
      </c>
      <c r="F69" s="15">
        <f aca="true" t="shared" si="1" ref="F69:F108">IF(ISERROR(E69/D69)," ",E69/D69*100)</f>
        <v>100</v>
      </c>
    </row>
    <row r="70" spans="1:6" ht="15.75">
      <c r="A70" s="2"/>
      <c r="B70" s="21"/>
      <c r="C70" s="3" t="s">
        <v>9</v>
      </c>
      <c r="D70" s="15">
        <v>0</v>
      </c>
      <c r="E70" s="15">
        <v>271.4</v>
      </c>
      <c r="F70" s="15" t="str">
        <f t="shared" si="1"/>
        <v> </v>
      </c>
    </row>
    <row r="71" spans="1:6" ht="15.75">
      <c r="A71" s="2"/>
      <c r="B71" s="21"/>
      <c r="C71" s="3" t="s">
        <v>46</v>
      </c>
      <c r="D71" s="17" t="s">
        <v>3</v>
      </c>
      <c r="E71" s="15">
        <v>36</v>
      </c>
      <c r="F71" s="15" t="str">
        <f t="shared" si="1"/>
        <v> </v>
      </c>
    </row>
    <row r="72" spans="1:6" ht="15.75">
      <c r="A72" s="4"/>
      <c r="B72" s="9"/>
      <c r="C72" s="7" t="s">
        <v>4</v>
      </c>
      <c r="D72" s="16">
        <f>SUM(D65:D71)</f>
        <v>290619</v>
      </c>
      <c r="E72" s="16">
        <f>SUM(E65:E71)</f>
        <v>322245.89</v>
      </c>
      <c r="F72" s="50">
        <f t="shared" si="1"/>
        <v>110.882595425626</v>
      </c>
    </row>
    <row r="73" spans="1:6" ht="47.25">
      <c r="A73" s="1">
        <v>12</v>
      </c>
      <c r="B73" s="21">
        <v>851</v>
      </c>
      <c r="C73" s="3" t="s">
        <v>102</v>
      </c>
      <c r="D73" s="15">
        <v>800</v>
      </c>
      <c r="E73" s="15">
        <v>800</v>
      </c>
      <c r="F73" s="15">
        <f t="shared" si="1"/>
        <v>100</v>
      </c>
    </row>
    <row r="74" spans="1:6" ht="15.75">
      <c r="A74" s="4"/>
      <c r="B74" s="9"/>
      <c r="C74" s="7" t="s">
        <v>4</v>
      </c>
      <c r="D74" s="16">
        <f>SUM(D73:D73)</f>
        <v>800</v>
      </c>
      <c r="E74" s="16">
        <f>SUM(E73:E73)</f>
        <v>800</v>
      </c>
      <c r="F74" s="50">
        <f t="shared" si="1"/>
        <v>100</v>
      </c>
    </row>
    <row r="75" spans="1:6" ht="47.25">
      <c r="A75" s="1">
        <v>13</v>
      </c>
      <c r="B75" s="21">
        <v>852</v>
      </c>
      <c r="C75" s="3" t="s">
        <v>104</v>
      </c>
      <c r="D75" s="15">
        <v>269313</v>
      </c>
      <c r="E75" s="15">
        <v>269313</v>
      </c>
      <c r="F75" s="15">
        <f t="shared" si="1"/>
        <v>100</v>
      </c>
    </row>
    <row r="76" spans="1:6" ht="31.5">
      <c r="A76" s="2"/>
      <c r="B76" s="21"/>
      <c r="C76" s="3" t="s">
        <v>60</v>
      </c>
      <c r="D76" s="15">
        <v>3202180</v>
      </c>
      <c r="E76" s="15">
        <v>3202180</v>
      </c>
      <c r="F76" s="15">
        <f t="shared" si="1"/>
        <v>100</v>
      </c>
    </row>
    <row r="77" spans="1:6" ht="31.5">
      <c r="A77" s="2"/>
      <c r="B77" s="21"/>
      <c r="C77" s="3" t="s">
        <v>47</v>
      </c>
      <c r="D77" s="15">
        <v>13500</v>
      </c>
      <c r="E77" s="15">
        <v>13500</v>
      </c>
      <c r="F77" s="15">
        <f t="shared" si="1"/>
        <v>100</v>
      </c>
    </row>
    <row r="78" spans="1:6" ht="47.25">
      <c r="A78" s="2"/>
      <c r="B78" s="21"/>
      <c r="C78" s="3" t="s">
        <v>105</v>
      </c>
      <c r="D78" s="15">
        <v>135480</v>
      </c>
      <c r="E78" s="15">
        <v>135480</v>
      </c>
      <c r="F78" s="15">
        <f t="shared" si="1"/>
        <v>100</v>
      </c>
    </row>
    <row r="79" spans="1:6" ht="31.5">
      <c r="A79" s="2"/>
      <c r="B79" s="21"/>
      <c r="C79" s="3" t="s">
        <v>48</v>
      </c>
      <c r="D79" s="15">
        <v>302600</v>
      </c>
      <c r="E79" s="15">
        <v>302600</v>
      </c>
      <c r="F79" s="15">
        <f t="shared" si="1"/>
        <v>100</v>
      </c>
    </row>
    <row r="80" spans="1:6" ht="31.5">
      <c r="A80" s="2"/>
      <c r="B80" s="21"/>
      <c r="C80" s="3" t="s">
        <v>71</v>
      </c>
      <c r="D80" s="15">
        <v>5000</v>
      </c>
      <c r="E80" s="15">
        <v>6139.54</v>
      </c>
      <c r="F80" s="15">
        <f t="shared" si="1"/>
        <v>122.7908</v>
      </c>
    </row>
    <row r="81" spans="1:6" ht="47.25">
      <c r="A81" s="2"/>
      <c r="B81" s="21"/>
      <c r="C81" s="3" t="s">
        <v>49</v>
      </c>
      <c r="D81" s="15">
        <v>392422</v>
      </c>
      <c r="E81" s="15">
        <v>392422</v>
      </c>
      <c r="F81" s="15">
        <f t="shared" si="1"/>
        <v>100</v>
      </c>
    </row>
    <row r="82" spans="1:6" ht="31.5">
      <c r="A82" s="2"/>
      <c r="B82" s="21"/>
      <c r="C82" s="3" t="s">
        <v>106</v>
      </c>
      <c r="D82" s="15">
        <v>95468</v>
      </c>
      <c r="E82" s="15">
        <v>95468</v>
      </c>
      <c r="F82" s="15">
        <f t="shared" si="1"/>
        <v>100</v>
      </c>
    </row>
    <row r="83" spans="1:6" ht="15.75">
      <c r="A83" s="2"/>
      <c r="B83" s="21"/>
      <c r="C83" s="3" t="s">
        <v>28</v>
      </c>
      <c r="D83" s="15">
        <v>14130</v>
      </c>
      <c r="E83" s="15">
        <v>13858.12</v>
      </c>
      <c r="F83" s="15">
        <f t="shared" si="1"/>
        <v>98.07586694975231</v>
      </c>
    </row>
    <row r="84" spans="1:6" ht="15.75">
      <c r="A84" s="2"/>
      <c r="B84" s="21"/>
      <c r="C84" s="3" t="s">
        <v>72</v>
      </c>
      <c r="D84" s="17" t="s">
        <v>3</v>
      </c>
      <c r="E84" s="15">
        <v>1610.53</v>
      </c>
      <c r="F84" s="15" t="str">
        <f t="shared" si="1"/>
        <v> </v>
      </c>
    </row>
    <row r="85" spans="1:6" ht="31.5">
      <c r="A85" s="2"/>
      <c r="B85" s="21"/>
      <c r="C85" s="3" t="s">
        <v>50</v>
      </c>
      <c r="D85" s="15">
        <v>0</v>
      </c>
      <c r="E85" s="15">
        <v>21927.78</v>
      </c>
      <c r="F85" s="15" t="str">
        <f t="shared" si="1"/>
        <v> </v>
      </c>
    </row>
    <row r="86" spans="1:6" ht="15.75">
      <c r="A86" s="23"/>
      <c r="B86" s="24"/>
      <c r="C86" s="25" t="s">
        <v>73</v>
      </c>
      <c r="D86" s="26">
        <v>3500</v>
      </c>
      <c r="E86" s="26">
        <v>3747.23</v>
      </c>
      <c r="F86" s="26">
        <f t="shared" si="1"/>
        <v>107.06371428571428</v>
      </c>
    </row>
    <row r="87" spans="1:6" ht="47.25">
      <c r="A87" s="1"/>
      <c r="B87" s="52"/>
      <c r="C87" s="53" t="s">
        <v>29</v>
      </c>
      <c r="D87" s="54">
        <v>100</v>
      </c>
      <c r="E87" s="54">
        <v>277.27</v>
      </c>
      <c r="F87" s="54">
        <f t="shared" si="1"/>
        <v>277.27</v>
      </c>
    </row>
    <row r="88" spans="1:6" ht="63">
      <c r="A88" s="23"/>
      <c r="B88" s="24"/>
      <c r="C88" s="25" t="s">
        <v>51</v>
      </c>
      <c r="D88" s="26">
        <v>352394</v>
      </c>
      <c r="E88" s="26">
        <v>352394</v>
      </c>
      <c r="F88" s="26">
        <f t="shared" si="1"/>
        <v>100</v>
      </c>
    </row>
    <row r="89" spans="1:6" ht="15.75">
      <c r="A89" s="4"/>
      <c r="B89" s="9"/>
      <c r="C89" s="36" t="s">
        <v>74</v>
      </c>
      <c r="D89" s="37">
        <v>1824</v>
      </c>
      <c r="E89" s="37">
        <v>1550</v>
      </c>
      <c r="F89" s="37">
        <f t="shared" si="1"/>
        <v>84.97807017543859</v>
      </c>
    </row>
    <row r="90" spans="1:6" ht="15.75">
      <c r="A90" s="4"/>
      <c r="B90" s="9"/>
      <c r="C90" s="36" t="s">
        <v>12</v>
      </c>
      <c r="D90" s="51" t="s">
        <v>3</v>
      </c>
      <c r="E90" s="37">
        <v>300</v>
      </c>
      <c r="F90" s="37" t="str">
        <f t="shared" si="1"/>
        <v> </v>
      </c>
    </row>
    <row r="91" spans="1:6" ht="15.75">
      <c r="A91" s="9"/>
      <c r="B91" s="9"/>
      <c r="C91" s="7" t="s">
        <v>4</v>
      </c>
      <c r="D91" s="16">
        <f>SUM(D75:D90)</f>
        <v>4787911</v>
      </c>
      <c r="E91" s="16">
        <f>SUM(E75:E90)</f>
        <v>4812767.470000001</v>
      </c>
      <c r="F91" s="50">
        <f t="shared" si="1"/>
        <v>100.51915062748662</v>
      </c>
    </row>
    <row r="92" spans="1:6" ht="31.5">
      <c r="A92" s="44">
        <v>14</v>
      </c>
      <c r="B92" s="21">
        <v>853</v>
      </c>
      <c r="C92" s="41" t="s">
        <v>99</v>
      </c>
      <c r="D92" s="42">
        <v>72844</v>
      </c>
      <c r="E92" s="42">
        <v>69213.95</v>
      </c>
      <c r="F92" s="15">
        <f t="shared" si="1"/>
        <v>95.01667947943551</v>
      </c>
    </row>
    <row r="93" spans="1:6" ht="31.5">
      <c r="A93" s="2"/>
      <c r="B93" s="21"/>
      <c r="C93" s="3" t="s">
        <v>98</v>
      </c>
      <c r="D93" s="15">
        <v>3858</v>
      </c>
      <c r="E93" s="15">
        <v>3663.01</v>
      </c>
      <c r="F93" s="15">
        <f t="shared" si="1"/>
        <v>94.94582685329188</v>
      </c>
    </row>
    <row r="94" spans="1:6" ht="15.75">
      <c r="A94" s="9"/>
      <c r="B94" s="9"/>
      <c r="C94" s="7" t="s">
        <v>4</v>
      </c>
      <c r="D94" s="16">
        <f>SUM(D92:D93)</f>
        <v>76702</v>
      </c>
      <c r="E94" s="16">
        <f>SUM(E92:E93)</f>
        <v>72876.95999999999</v>
      </c>
      <c r="F94" s="50">
        <f t="shared" si="1"/>
        <v>95.013115694506</v>
      </c>
    </row>
    <row r="95" spans="1:6" ht="47.25">
      <c r="A95" s="2">
        <v>15</v>
      </c>
      <c r="B95" s="21">
        <v>854</v>
      </c>
      <c r="C95" s="3" t="s">
        <v>30</v>
      </c>
      <c r="D95" s="15">
        <v>342803</v>
      </c>
      <c r="E95" s="15">
        <v>337062.59</v>
      </c>
      <c r="F95" s="15">
        <f t="shared" si="1"/>
        <v>98.32544931053697</v>
      </c>
    </row>
    <row r="96" spans="1:6" ht="47.25">
      <c r="A96" s="2"/>
      <c r="B96" s="21"/>
      <c r="C96" s="3" t="s">
        <v>75</v>
      </c>
      <c r="D96" s="15">
        <v>1127</v>
      </c>
      <c r="E96" s="15">
        <v>1126.59</v>
      </c>
      <c r="F96" s="15">
        <f t="shared" si="1"/>
        <v>99.96362023070097</v>
      </c>
    </row>
    <row r="97" spans="1:6" ht="47.25">
      <c r="A97" s="2"/>
      <c r="B97" s="21"/>
      <c r="C97" s="3" t="s">
        <v>52</v>
      </c>
      <c r="D97" s="15">
        <v>529</v>
      </c>
      <c r="E97" s="15">
        <v>528.95</v>
      </c>
      <c r="F97" s="15">
        <f t="shared" si="1"/>
        <v>99.9905482041588</v>
      </c>
    </row>
    <row r="98" spans="1:6" ht="15.75">
      <c r="A98" s="9"/>
      <c r="B98" s="9"/>
      <c r="C98" s="7" t="s">
        <v>4</v>
      </c>
      <c r="D98" s="16">
        <f>SUM(D95:D97)</f>
        <v>344459</v>
      </c>
      <c r="E98" s="16">
        <f>SUM(E95:E97)</f>
        <v>338718.13000000006</v>
      </c>
      <c r="F98" s="50">
        <f t="shared" si="1"/>
        <v>98.3333662351688</v>
      </c>
    </row>
    <row r="99" spans="1:6" ht="31.5">
      <c r="A99" s="44">
        <v>16</v>
      </c>
      <c r="B99" s="21">
        <v>900</v>
      </c>
      <c r="C99" s="41" t="s">
        <v>91</v>
      </c>
      <c r="D99" s="42">
        <v>11000</v>
      </c>
      <c r="E99" s="42">
        <v>10999.81</v>
      </c>
      <c r="F99" s="15">
        <f t="shared" si="1"/>
        <v>99.99827272727272</v>
      </c>
    </row>
    <row r="100" spans="1:6" ht="15.75">
      <c r="A100" s="21"/>
      <c r="B100" s="21"/>
      <c r="C100" s="41" t="s">
        <v>92</v>
      </c>
      <c r="D100" s="42">
        <v>0</v>
      </c>
      <c r="E100" s="42">
        <v>3789.81</v>
      </c>
      <c r="F100" s="15" t="str">
        <f t="shared" si="1"/>
        <v> </v>
      </c>
    </row>
    <row r="101" spans="1:6" ht="15.75">
      <c r="A101" s="2"/>
      <c r="B101" s="21"/>
      <c r="C101" s="3" t="s">
        <v>85</v>
      </c>
      <c r="D101" s="15">
        <v>151797</v>
      </c>
      <c r="E101" s="17" t="s">
        <v>3</v>
      </c>
      <c r="F101" s="15" t="str">
        <f t="shared" si="1"/>
        <v> </v>
      </c>
    </row>
    <row r="102" spans="1:6" ht="15.75">
      <c r="A102" s="9"/>
      <c r="B102" s="9"/>
      <c r="C102" s="7" t="s">
        <v>4</v>
      </c>
      <c r="D102" s="16">
        <f>SUM(D99:D101)</f>
        <v>162797</v>
      </c>
      <c r="E102" s="16">
        <f>SUM(E99:E101)</f>
        <v>14789.619999999999</v>
      </c>
      <c r="F102" s="50">
        <f t="shared" si="1"/>
        <v>9.08470057802048</v>
      </c>
    </row>
    <row r="103" spans="1:6" ht="47.25">
      <c r="A103" s="2">
        <v>17</v>
      </c>
      <c r="B103" s="21">
        <v>921</v>
      </c>
      <c r="C103" s="3" t="s">
        <v>81</v>
      </c>
      <c r="D103" s="15">
        <v>5000</v>
      </c>
      <c r="E103" s="15">
        <v>4999.56</v>
      </c>
      <c r="F103" s="15">
        <f t="shared" si="1"/>
        <v>99.99120000000002</v>
      </c>
    </row>
    <row r="104" spans="1:6" ht="15.75">
      <c r="A104" s="9"/>
      <c r="B104" s="9"/>
      <c r="C104" s="7" t="s">
        <v>4</v>
      </c>
      <c r="D104" s="16">
        <f>SUM(D103)</f>
        <v>5000</v>
      </c>
      <c r="E104" s="16">
        <f>SUM(E103)</f>
        <v>4999.56</v>
      </c>
      <c r="F104" s="50">
        <f t="shared" si="1"/>
        <v>99.99120000000002</v>
      </c>
    </row>
    <row r="105" spans="1:6" ht="31.5">
      <c r="A105" s="2">
        <v>18</v>
      </c>
      <c r="B105" s="21">
        <v>926</v>
      </c>
      <c r="C105" s="3" t="s">
        <v>82</v>
      </c>
      <c r="D105" s="15">
        <v>11800</v>
      </c>
      <c r="E105" s="15">
        <v>4832</v>
      </c>
      <c r="F105" s="15">
        <f t="shared" si="1"/>
        <v>40.94915254237288</v>
      </c>
    </row>
    <row r="106" spans="1:6" ht="31.5">
      <c r="A106" s="2"/>
      <c r="B106" s="35"/>
      <c r="C106" s="5" t="s">
        <v>83</v>
      </c>
      <c r="D106" s="15">
        <v>3300</v>
      </c>
      <c r="E106" s="15">
        <v>4288.08</v>
      </c>
      <c r="F106" s="15">
        <f t="shared" si="1"/>
        <v>129.94181818181818</v>
      </c>
    </row>
    <row r="107" spans="1:6" ht="15.75">
      <c r="A107" s="2"/>
      <c r="B107" s="35"/>
      <c r="C107" s="5" t="s">
        <v>9</v>
      </c>
      <c r="D107" s="17" t="s">
        <v>3</v>
      </c>
      <c r="E107" s="15">
        <v>74.7</v>
      </c>
      <c r="F107" s="15" t="str">
        <f t="shared" si="1"/>
        <v> </v>
      </c>
    </row>
    <row r="108" spans="1:6" ht="15.75">
      <c r="A108" s="2"/>
      <c r="B108" s="35"/>
      <c r="C108" s="27" t="s">
        <v>84</v>
      </c>
      <c r="D108" s="15">
        <v>60000</v>
      </c>
      <c r="E108" s="15">
        <v>59991.1</v>
      </c>
      <c r="F108" s="15">
        <f t="shared" si="1"/>
        <v>99.98516666666667</v>
      </c>
    </row>
    <row r="109" spans="1:6" ht="15.75">
      <c r="A109" s="9"/>
      <c r="B109" s="9"/>
      <c r="C109" s="7" t="s">
        <v>4</v>
      </c>
      <c r="D109" s="16">
        <f>SUM(D105:D108)</f>
        <v>75100</v>
      </c>
      <c r="E109" s="16">
        <f>SUM(E105:E108)</f>
        <v>69185.88</v>
      </c>
      <c r="F109" s="16">
        <f>E109/D109*100</f>
        <v>92.12500665778963</v>
      </c>
    </row>
    <row r="110" spans="1:6" ht="15.75">
      <c r="A110" s="10"/>
      <c r="B110" s="59" t="s">
        <v>76</v>
      </c>
      <c r="C110" s="60"/>
      <c r="D110" s="19">
        <f>D8+D10+D13+D19+D21+D30+D32+D41+D57+D64+D72+D74+D91+D94+D98+D102+D104+D109</f>
        <v>25267200</v>
      </c>
      <c r="E110" s="19">
        <f>E8+E10+E13+E19+E21+E30+E32+E41+E57+E64+E72+E74+E91+E94+E98+E102+E104+E109</f>
        <v>26286217.89</v>
      </c>
      <c r="F110" s="16">
        <f>E110/D110*100</f>
        <v>104.03296720649698</v>
      </c>
    </row>
    <row r="111" spans="1:6" ht="15.75">
      <c r="A111" s="30"/>
      <c r="B111" s="31"/>
      <c r="C111" s="32"/>
      <c r="D111" s="33"/>
      <c r="E111" s="33"/>
      <c r="F111" s="34"/>
    </row>
    <row r="112" spans="1:6" ht="15.75">
      <c r="A112" s="11"/>
      <c r="B112" s="12"/>
      <c r="C112" s="14" t="s">
        <v>35</v>
      </c>
      <c r="D112" s="29" t="s">
        <v>70</v>
      </c>
      <c r="E112" s="13"/>
      <c r="F112" s="13"/>
    </row>
    <row r="113" spans="1:6" ht="15.75">
      <c r="A113" s="11"/>
      <c r="B113" s="12"/>
      <c r="C113" s="14"/>
      <c r="D113" s="29"/>
      <c r="E113" s="13"/>
      <c r="F113" s="13"/>
    </row>
    <row r="114" spans="1:6" ht="42.75">
      <c r="A114" s="8" t="s">
        <v>0</v>
      </c>
      <c r="B114" s="8" t="s">
        <v>31</v>
      </c>
      <c r="C114" s="8" t="s">
        <v>1</v>
      </c>
      <c r="D114" s="8" t="s">
        <v>32</v>
      </c>
      <c r="E114" s="8" t="s">
        <v>2</v>
      </c>
      <c r="F114" s="8" t="s">
        <v>33</v>
      </c>
    </row>
    <row r="115" spans="1:6" ht="31.5">
      <c r="A115" s="44">
        <v>1</v>
      </c>
      <c r="B115" s="20" t="s">
        <v>34</v>
      </c>
      <c r="C115" s="3" t="s">
        <v>78</v>
      </c>
      <c r="D115" s="15">
        <v>90000</v>
      </c>
      <c r="E115" s="15">
        <v>0</v>
      </c>
      <c r="F115" s="15">
        <f aca="true" t="shared" si="2" ref="F115:F127">IF(ISERROR(E115/D115)," ",E115/D115*100)</f>
        <v>0</v>
      </c>
    </row>
    <row r="116" spans="1:6" ht="31.5">
      <c r="A116" s="44"/>
      <c r="B116" s="21"/>
      <c r="C116" s="3" t="s">
        <v>79</v>
      </c>
      <c r="D116" s="15">
        <v>170000</v>
      </c>
      <c r="E116" s="15">
        <v>0</v>
      </c>
      <c r="F116" s="15">
        <f t="shared" si="2"/>
        <v>0</v>
      </c>
    </row>
    <row r="117" spans="1:6" ht="15.75">
      <c r="A117" s="45"/>
      <c r="B117" s="9"/>
      <c r="C117" s="7" t="s">
        <v>4</v>
      </c>
      <c r="D117" s="40">
        <f>SUM(D115:D116)</f>
        <v>260000</v>
      </c>
      <c r="E117" s="40">
        <f>SUM(E115:E116)</f>
        <v>0</v>
      </c>
      <c r="F117" s="50">
        <f t="shared" si="2"/>
        <v>0</v>
      </c>
    </row>
    <row r="118" spans="1:6" ht="31.5">
      <c r="A118" s="44">
        <v>2</v>
      </c>
      <c r="B118" s="21">
        <v>700</v>
      </c>
      <c r="C118" s="3" t="s">
        <v>88</v>
      </c>
      <c r="D118" s="15">
        <v>0</v>
      </c>
      <c r="E118" s="15">
        <v>4831.68</v>
      </c>
      <c r="F118" s="15" t="str">
        <f t="shared" si="2"/>
        <v> </v>
      </c>
    </row>
    <row r="119" spans="1:6" ht="31.5">
      <c r="A119" s="44"/>
      <c r="B119" s="21"/>
      <c r="C119" s="3" t="s">
        <v>89</v>
      </c>
      <c r="D119" s="15">
        <v>0</v>
      </c>
      <c r="E119" s="15">
        <v>125113.01</v>
      </c>
      <c r="F119" s="15" t="str">
        <f t="shared" si="2"/>
        <v> </v>
      </c>
    </row>
    <row r="120" spans="1:6" ht="15.75">
      <c r="A120" s="45"/>
      <c r="B120" s="9"/>
      <c r="C120" s="7" t="s">
        <v>4</v>
      </c>
      <c r="D120" s="40">
        <f>SUM(D118:D119)</f>
        <v>0</v>
      </c>
      <c r="E120" s="40">
        <f>SUM(E118:E119)</f>
        <v>129944.69</v>
      </c>
      <c r="F120" s="50" t="str">
        <f t="shared" si="2"/>
        <v> </v>
      </c>
    </row>
    <row r="121" spans="1:6" ht="31.5">
      <c r="A121" s="44">
        <v>3</v>
      </c>
      <c r="B121" s="21">
        <v>852</v>
      </c>
      <c r="C121" s="3" t="s">
        <v>107</v>
      </c>
      <c r="D121" s="15">
        <v>20000</v>
      </c>
      <c r="E121" s="15">
        <v>20000</v>
      </c>
      <c r="F121" s="15">
        <f t="shared" si="2"/>
        <v>100</v>
      </c>
    </row>
    <row r="122" spans="1:6" ht="31.5">
      <c r="A122" s="44"/>
      <c r="B122" s="21"/>
      <c r="C122" s="3" t="s">
        <v>108</v>
      </c>
      <c r="D122" s="15">
        <v>45000</v>
      </c>
      <c r="E122" s="15">
        <v>44990.3</v>
      </c>
      <c r="F122" s="15">
        <f t="shared" si="2"/>
        <v>99.97844444444445</v>
      </c>
    </row>
    <row r="123" spans="1:6" ht="15.75">
      <c r="A123" s="45"/>
      <c r="B123" s="9"/>
      <c r="C123" s="7" t="s">
        <v>4</v>
      </c>
      <c r="D123" s="40">
        <f>SUM(D121:D122)</f>
        <v>65000</v>
      </c>
      <c r="E123" s="40">
        <f>SUM(E121:E122)</f>
        <v>64990.3</v>
      </c>
      <c r="F123" s="50">
        <f t="shared" si="2"/>
        <v>99.98507692307693</v>
      </c>
    </row>
    <row r="124" spans="1:6" ht="63">
      <c r="A124" s="44">
        <v>4</v>
      </c>
      <c r="B124" s="21">
        <v>900</v>
      </c>
      <c r="C124" s="41" t="s">
        <v>100</v>
      </c>
      <c r="D124" s="42">
        <v>955429</v>
      </c>
      <c r="E124" s="42">
        <v>955429.34</v>
      </c>
      <c r="F124" s="15">
        <f t="shared" si="2"/>
        <v>100.00003558610844</v>
      </c>
    </row>
    <row r="125" spans="1:6" ht="31.5">
      <c r="A125" s="46"/>
      <c r="B125" s="21"/>
      <c r="C125" s="3" t="s">
        <v>80</v>
      </c>
      <c r="D125" s="15">
        <v>858750</v>
      </c>
      <c r="E125" s="15">
        <v>0</v>
      </c>
      <c r="F125" s="15">
        <f t="shared" si="2"/>
        <v>0</v>
      </c>
    </row>
    <row r="126" spans="1:6" ht="15.75">
      <c r="A126" s="45"/>
      <c r="B126" s="9"/>
      <c r="C126" s="7" t="s">
        <v>4</v>
      </c>
      <c r="D126" s="16">
        <f>SUM(D124:D125)</f>
        <v>1814179</v>
      </c>
      <c r="E126" s="16">
        <f>SUM(E124:E125)</f>
        <v>955429.34</v>
      </c>
      <c r="F126" s="50">
        <f t="shared" si="2"/>
        <v>52.66455735624764</v>
      </c>
    </row>
    <row r="127" spans="1:6" ht="78.75">
      <c r="A127" s="47">
        <v>5</v>
      </c>
      <c r="B127" s="21">
        <v>926</v>
      </c>
      <c r="C127" s="3" t="s">
        <v>90</v>
      </c>
      <c r="D127" s="15">
        <v>4412490</v>
      </c>
      <c r="E127" s="15">
        <v>4412490</v>
      </c>
      <c r="F127" s="15">
        <f t="shared" si="2"/>
        <v>100</v>
      </c>
    </row>
    <row r="128" spans="1:6" ht="15.75">
      <c r="A128" s="45"/>
      <c r="B128" s="9"/>
      <c r="C128" s="7" t="s">
        <v>4</v>
      </c>
      <c r="D128" s="16">
        <f>SUM(D127:D127)</f>
        <v>4412490</v>
      </c>
      <c r="E128" s="16">
        <f>SUM(E127:E127)</f>
        <v>4412490</v>
      </c>
      <c r="F128" s="16">
        <f>E128/D128*100</f>
        <v>100</v>
      </c>
    </row>
    <row r="129" spans="1:6" ht="15.75">
      <c r="A129" s="48"/>
      <c r="B129" s="59" t="s">
        <v>77</v>
      </c>
      <c r="C129" s="60"/>
      <c r="D129" s="19">
        <f>D117+D120+D126+D128+D123</f>
        <v>6551669</v>
      </c>
      <c r="E129" s="19">
        <f>E117+E120+E126+E128+E123</f>
        <v>5562854.33</v>
      </c>
      <c r="F129" s="16">
        <f>E129/D129*100</f>
        <v>84.90743854733809</v>
      </c>
    </row>
    <row r="130" spans="1:6" ht="17.25">
      <c r="A130" s="49"/>
      <c r="B130" s="57" t="s">
        <v>39</v>
      </c>
      <c r="C130" s="58"/>
      <c r="D130" s="38">
        <f>D110+D129</f>
        <v>31818869</v>
      </c>
      <c r="E130" s="38">
        <f>E110+E129</f>
        <v>31849072.22</v>
      </c>
      <c r="F130" s="39">
        <f>E130/D130*100</f>
        <v>100.09492235566259</v>
      </c>
    </row>
    <row r="135" spans="4:5" ht="15">
      <c r="D135" s="28">
        <f>SUMIF(C4:C130,"razem",D4:D130)</f>
        <v>31818869</v>
      </c>
      <c r="E135" s="28">
        <f>SUMIF(C4:C130,"RAZEM",E4:E130)</f>
        <v>31849072.220000003</v>
      </c>
    </row>
  </sheetData>
  <sheetProtection/>
  <mergeCells count="4">
    <mergeCell ref="B1:E1"/>
    <mergeCell ref="B130:C130"/>
    <mergeCell ref="B110:C110"/>
    <mergeCell ref="B129:C129"/>
  </mergeCells>
  <printOptions/>
  <pageMargins left="0.7874015748031497" right="0.5905511811023623" top="0.984251968503937" bottom="0.7874015748031497" header="0.5118110236220472" footer="0.5118110236220472"/>
  <pageSetup firstPageNumber="11" useFirstPageNumber="1" horizontalDpi="600" verticalDpi="600" orientation="portrait" paperSize="9" scale="95" r:id="rId1"/>
  <headerFooter alignWithMargins="0">
    <oddFooter>&amp;C&amp;P</oddFooter>
  </headerFooter>
  <rowBreaks count="1" manualBreakCount="1">
    <brk id="11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Sędziszów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Józef Opałka</cp:lastModifiedBy>
  <cp:lastPrinted>2009-03-13T08:29:08Z</cp:lastPrinted>
  <dcterms:created xsi:type="dcterms:W3CDTF">2007-03-14T13:44:09Z</dcterms:created>
  <dcterms:modified xsi:type="dcterms:W3CDTF">2009-03-13T08:33:09Z</dcterms:modified>
  <cp:category/>
  <cp:version/>
  <cp:contentType/>
  <cp:contentStatus/>
</cp:coreProperties>
</file>