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5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X7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4" sheetId="15" r:id="rId15"/>
    <sheet name="15" sheetId="16" r:id="rId16"/>
    <sheet name="16" sheetId="17" r:id="rId17"/>
    <sheet name="17" sheetId="18" r:id="rId18"/>
  </sheets>
  <definedNames>
    <definedName name="_xlnm.Print_Titles" localSheetId="1">'2'!$3:$6</definedName>
    <definedName name="_xlnm.Print_Titles" localSheetId="2">'3'!$3:$8</definedName>
    <definedName name="_xlnm.Print_Titles" localSheetId="3">'3a'!$3:$8</definedName>
  </definedNames>
  <calcPr fullCalcOnLoad="1"/>
</workbook>
</file>

<file path=xl/sharedStrings.xml><?xml version="1.0" encoding="utf-8"?>
<sst xmlns="http://schemas.openxmlformats.org/spreadsheetml/2006/main" count="815" uniqueCount="442">
  <si>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</si>
  <si>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</si>
  <si>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</si>
  <si>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</si>
  <si>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</si>
  <si>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</si>
  <si>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</si>
  <si>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</si>
  <si>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</si>
  <si>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</si>
  <si>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</si>
  <si>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</si>
  <si>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</si>
  <si>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</si>
  <si>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</si>
  <si>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</si>
  <si>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</si>
  <si>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</si>
  <si>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</si>
  <si>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</si>
  <si>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</si>
  <si>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</si>
  <si>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</si>
  <si>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</si>
  <si>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</si>
  <si>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</si>
  <si>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</si>
  <si>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</si>
  <si>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</si>
  <si>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</si>
  <si>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</si>
  <si>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</si>
  <si>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</si>
  <si>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</si>
  <si>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</si>
  <si>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</si>
  <si>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</si>
  <si>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</si>
  <si>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</si>
  <si>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</si>
  <si>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</si>
  <si>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</si>
  <si>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</si>
  <si>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</si>
  <si>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</si>
  <si>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</si>
  <si>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</si>
  <si>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</si>
  <si>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</si>
  <si>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</si>
  <si>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</si>
  <si>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</si>
  <si>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</si>
  <si>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</si>
  <si>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</si>
  <si>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</si>
  <si>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9.</t>
  </si>
  <si>
    <t>Inne papiery wartościowe</t>
  </si>
  <si>
    <t>§ 903</t>
  </si>
  <si>
    <t>§ 951</t>
  </si>
  <si>
    <t>Spłaty kredytów</t>
  </si>
  <si>
    <t>Udzielone pożyczki</t>
  </si>
  <si>
    <t>Lokaty</t>
  </si>
  <si>
    <t>Wykup obligacji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</si>
  <si>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</si>
  <si>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</si>
  <si>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</si>
  <si>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</si>
  <si>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</si>
  <si>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budżetu gminy na 2007 r.</t>
  </si>
  <si>
    <t>Dochody i wydatki związane z realizacją zadań z zakresu administracji rządowej i innych zadań zleconych odrębnymi ustawami w 2007 r.</t>
  </si>
  <si>
    <t>2009 r.</t>
  </si>
  <si>
    <t>Dotacje podmiotowe w 2007 r.</t>
  </si>
  <si>
    <t>Plan przychodów i wydatków zakładów budżetowych, gospodarstw pomocniczych</t>
  </si>
  <si>
    <t>Lp.</t>
  </si>
  <si>
    <t>Plan
2007 r.</t>
  </si>
  <si>
    <t>Łączne nakłady finansowe</t>
  </si>
  <si>
    <t>Wydatki jednostek pomocniczych w 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</si>
  <si>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</si>
  <si>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</si>
  <si>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</si>
  <si>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</si>
  <si>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</si>
  <si>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Przedmiot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</si>
  <si>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</si>
  <si>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</si>
  <si>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</si>
  <si>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</si>
  <si>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Wykaz obowiązujących umów o partnerstwie publiczno-prywatnym</t>
  </si>
  <si>
    <t>§ 931</t>
  </si>
  <si>
    <t>Jednostka org. realizująca zadanie lub koordynująca program</t>
  </si>
  <si>
    <t>rok budżetowy 2007 (8+9+10+11)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</si>
  <si>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</si>
  <si>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</si>
  <si>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</si>
  <si>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</si>
  <si>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</si>
  <si>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Wydatki budżetu gminy na  2007 r.</t>
  </si>
  <si>
    <t>Dochody i wydatki związane z realizacją zadań z zakresu administracji rządowej realizowanych na podstawie porozumień z organami administracji rządowej w 2007 r.</t>
  </si>
  <si>
    <t>* Wybrać odpowiednie oznaczenie źródła finansowania:</t>
  </si>
  <si>
    <t>2007 r.</t>
  </si>
  <si>
    <t>Przychody i rozchody budżetu w 2007 r.</t>
  </si>
  <si>
    <t>Przychody*</t>
  </si>
  <si>
    <r>
      <t>*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w rachunku dochodów własnych - Dochody</t>
    </r>
  </si>
  <si>
    <t>Rachunki dochodów własnych</t>
  </si>
  <si>
    <t>Nazwa jednostki
 otrzymującej dotację</t>
  </si>
  <si>
    <t xml:space="preserve">Obligacje </t>
  </si>
  <si>
    <t>Zakres</t>
  </si>
  <si>
    <t>Dotacje przedmiotowe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</si>
  <si>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</si>
  <si>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</si>
  <si>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</si>
  <si>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</si>
  <si>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</si>
  <si>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</si>
  <si>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</si>
  <si>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</si>
  <si>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</si>
  <si>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</si>
  <si>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</si>
  <si>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</si>
  <si>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</si>
  <si>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</si>
  <si>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</si>
  <si>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</si>
  <si>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</si>
  <si>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</si>
  <si>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</si>
  <si>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</si>
  <si>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</si>
  <si>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</si>
  <si>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z tego: 2006 r.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</si>
  <si>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</si>
  <si>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</si>
  <si>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</si>
  <si>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</si>
  <si>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</si>
  <si>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</si>
  <si>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</si>
  <si>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</si>
  <si>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</si>
  <si>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</si>
  <si>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 na na obsługę długu (odsetki)</t>
  </si>
  <si>
    <t>Wydatki
z tytułu poręczeń
i gwarancji</t>
  </si>
  <si>
    <t>Wynagro-
dzenia</t>
  </si>
  <si>
    <t>Pochodne od wynagro-
dzeń</t>
  </si>
  <si>
    <t>Plan
na 2007 r.</t>
  </si>
  <si>
    <t>Gospodarki Zasobem Geodezyjnym i Kartograficznym</t>
  </si>
  <si>
    <t>Prognoza</t>
  </si>
  <si>
    <t>1a</t>
  </si>
  <si>
    <t>Zaciągnięte zobowiązania z tytułu:</t>
  </si>
  <si>
    <t>pożyczek</t>
  </si>
  <si>
    <t>kredytów</t>
  </si>
  <si>
    <t>obligacji</t>
  </si>
  <si>
    <t>1b</t>
  </si>
  <si>
    <t>Planowane w roku budżetowym:</t>
  </si>
  <si>
    <t>pożyczki</t>
  </si>
  <si>
    <t>wykupu papierów wartościowych</t>
  </si>
  <si>
    <t>odsetek i dyskonta</t>
  </si>
  <si>
    <t>spłat wynikających z udzielonych poręczeń</t>
  </si>
  <si>
    <t>Prognozowane dochody budżetowe</t>
  </si>
  <si>
    <t>Relacje do dochodów (w %):</t>
  </si>
  <si>
    <r>
      <t xml:space="preserve">długu </t>
    </r>
    <r>
      <rPr>
        <sz val="10"/>
        <rFont val="Arial"/>
        <family val="2"/>
      </rPr>
      <t>(art. 170 ust. 1)</t>
    </r>
  </si>
  <si>
    <r>
      <t xml:space="preserve">spłaty zadłużenia </t>
    </r>
    <r>
      <rPr>
        <sz val="10"/>
        <rFont val="Arial"/>
        <family val="2"/>
      </rPr>
      <t>(art. 169 ust. 1)</t>
    </r>
  </si>
  <si>
    <t>Kwota długu na dzień 31.12.2006</t>
  </si>
  <si>
    <t>Prognoza kwoty długu na rok 2007 i lata następne</t>
  </si>
  <si>
    <t>Dochody i wydatki związane z realizacją zadań realizowanych na podstawie porozumień (umów) między jednostkami samorządu terytorialnego w 2007 r.</t>
  </si>
  <si>
    <t>wynagrodzenia</t>
  </si>
  <si>
    <t>pochodne od wynagrodzeń</t>
  </si>
  <si>
    <t>dotacje</t>
  </si>
  <si>
    <t>wydatki na obsługę długu (odsetki)</t>
  </si>
  <si>
    <t>Wydatki
bieżące</t>
  </si>
  <si>
    <t>Wydatki
majątkowe</t>
  </si>
  <si>
    <t>Wydatki
ogółem</t>
  </si>
  <si>
    <t>Dotacje
ogółem</t>
  </si>
  <si>
    <t>Dochody ogółem</t>
  </si>
  <si>
    <t>rok budżetowy 2007 (7+8+9+10)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</si>
  <si>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</si>
  <si>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</si>
  <si>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</si>
  <si>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</si>
  <si>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</si>
  <si>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</si>
  <si>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</si>
  <si>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</si>
  <si>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</si>
  <si>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par)</t>
  </si>
  <si>
    <t>Pożyczki na finansowanie zadań realizowanych
z udziałem środków pochodzących z budżetu UE</t>
  </si>
  <si>
    <t>Prywatyzacja majątku jst</t>
  </si>
  <si>
    <t>Rozchody ogółem:</t>
  </si>
  <si>
    <t>wydatki
z tytułu poręczeń
i gwarancji</t>
  </si>
  <si>
    <t xml:space="preserve"> oraz dochodów i wydatków dochodów własnych na 2007 r.</t>
  </si>
  <si>
    <t>w tym: dotacja
z budżetu</t>
  </si>
  <si>
    <t>Ogółem</t>
  </si>
  <si>
    <t>Dotacje celowe na zadania własne gminy realizowane przez podmioty należące
i nienależące do sektora finansów publicznych w 2007 r.</t>
  </si>
  <si>
    <t>0970</t>
  </si>
  <si>
    <t>020</t>
  </si>
  <si>
    <t>02001</t>
  </si>
  <si>
    <t>0750</t>
  </si>
  <si>
    <t>0470</t>
  </si>
  <si>
    <t>0870</t>
  </si>
  <si>
    <t>0830</t>
  </si>
  <si>
    <t>0920</t>
  </si>
  <si>
    <t>0350</t>
  </si>
  <si>
    <t>0310</t>
  </si>
  <si>
    <t>0320</t>
  </si>
  <si>
    <t>0330</t>
  </si>
  <si>
    <t>0340</t>
  </si>
  <si>
    <t>0500</t>
  </si>
  <si>
    <t>0910</t>
  </si>
  <si>
    <t>Obsługa długu z tytułu:</t>
  </si>
  <si>
    <t>Prognozowane wydatki budżetowe</t>
  </si>
  <si>
    <t>Prognozowany wynik finansowy</t>
  </si>
  <si>
    <t>wydatki poniesione do 31.12.2006 r.</t>
  </si>
  <si>
    <t>wydatki do poniesienia po 2009 roku</t>
  </si>
  <si>
    <t>dochody własne jst</t>
  </si>
  <si>
    <t>dotacje i środki pochodzące z innych  źr.*</t>
  </si>
  <si>
    <t>dotacje i środki pochodzące
z innych  źr.*</t>
  </si>
  <si>
    <t>w tym: pożyczki, kredyty i obligacje na prefinansowanie</t>
  </si>
  <si>
    <t>w tym: spłaty zobowiązań z tytułu prefinansowania</t>
  </si>
  <si>
    <t>w tym: dochody własne</t>
  </si>
  <si>
    <t xml:space="preserve">       w tym: z tytułu poręczeń</t>
  </si>
  <si>
    <t xml:space="preserve">    zobowiązań wymagalnych </t>
  </si>
  <si>
    <t>kredyty</t>
  </si>
  <si>
    <t>X</t>
  </si>
  <si>
    <t>§ 941</t>
  </si>
  <si>
    <t>§ 942</t>
  </si>
  <si>
    <t>§ 943</t>
  </si>
  <si>
    <t>§ 944</t>
  </si>
  <si>
    <t>Przelewy z rachunku lokat</t>
  </si>
  <si>
    <t>5a.</t>
  </si>
  <si>
    <t>5b.</t>
  </si>
  <si>
    <t>5c.</t>
  </si>
  <si>
    <t>5d.</t>
  </si>
  <si>
    <t>Prywatyzacja pośrednia</t>
  </si>
  <si>
    <t>Prywatyzacja bezpośrednia</t>
  </si>
  <si>
    <t>Prywatyzacja majątku pozostałego po likwidacji państwowych jednostek organizacyjnych oraz spółek z udziałem Skarbu Państwa</t>
  </si>
  <si>
    <t>Pozostałe przychody z prywatyzacji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</si>
  <si>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</si>
  <si>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r>
      <t>1)</t>
    </r>
    <r>
      <rPr>
        <sz val="12"/>
        <rFont val="Times New Roman CE"/>
        <family val="1"/>
      </rPr>
      <t xml:space="preserve"> w przypadku wystąpienia takiego źródła przychodów podać kwotę przychodów w każdym z występujących paragrafów przychodów </t>
    </r>
    <r>
      <rPr>
        <b/>
        <sz val="12"/>
        <rFont val="Times New Roman CE"/>
        <family val="1"/>
      </rPr>
      <t>osobno</t>
    </r>
  </si>
  <si>
    <t>Odsetki od nieterminowych wpłat z tytułu podatków 
i opłat</t>
  </si>
  <si>
    <t>długu po uwzględnieniu art. 170 ust. 3</t>
  </si>
  <si>
    <t>spłaty zadłużenia po uwzględnieniu art. 169 ust. 3</t>
  </si>
  <si>
    <t>Zobowiązania wg tytułów dłużnych:</t>
  </si>
  <si>
    <t xml:space="preserve">spłaty rat pożyczek </t>
  </si>
  <si>
    <t>spłaty rat kredytów</t>
  </si>
  <si>
    <t>10.</t>
  </si>
  <si>
    <t>Inne źródła (wolne środki)</t>
  </si>
  <si>
    <t>Zadania inwestycyjne roczne w 2007 r.</t>
  </si>
  <si>
    <t>Nazwa zadania inwestycyjnego</t>
  </si>
  <si>
    <t>Budowa sieci wodociągowej wraz z przyłączami w Sędziszowie ul. Marianowska oraz w miejscowości Marianów</t>
  </si>
  <si>
    <t>Wodociąg Podsadek Mstyczów</t>
  </si>
  <si>
    <t>Wodociąg Szałas</t>
  </si>
  <si>
    <t>Wodociąg Swaryszów</t>
  </si>
  <si>
    <t>Wodociąg Przemysłowa Tarnawa</t>
  </si>
  <si>
    <t>Uzbrojenie działek komunalnych w miejscowości Pawłowice-wodociąg</t>
  </si>
  <si>
    <t>Budowa wież ciśnień</t>
  </si>
  <si>
    <t>Wodociąg, kanalizacja- działki przy ulicy Leśnej</t>
  </si>
  <si>
    <t>razem dział 010</t>
  </si>
  <si>
    <t>Przebudowa drogi gminnej Wojciechowice-Deszno</t>
  </si>
  <si>
    <t>Przebudowa drogi gminnej Borszowice-Grązów</t>
  </si>
  <si>
    <t>Budowa i przebudowa dróg gminnych szansą na rozwój gospodarczy oraz poprawę atrakcyjności turystycznej gminy Sędziszów</t>
  </si>
  <si>
    <t>razem dział 600</t>
  </si>
  <si>
    <t>Budowa kanalizacji sanitarnej i deszczowej w Borszowicach oraz cz. ulicy Kieleckiej w Sędziszowie</t>
  </si>
  <si>
    <t>-</t>
  </si>
  <si>
    <t>A. -      
B. -
C. -
D. -</t>
  </si>
  <si>
    <t>Rozbudowa budynku UM w Sędziszowie</t>
  </si>
  <si>
    <t>Program:ZPORR</t>
  </si>
  <si>
    <t>Priorytet:3</t>
  </si>
  <si>
    <t>Działanie:3.2</t>
  </si>
  <si>
    <t>01010</t>
  </si>
  <si>
    <t>01095</t>
  </si>
  <si>
    <t>010</t>
  </si>
  <si>
    <t>Ochrona zbiornika wód podziemnych na terenie gmin:Jędrzejów, Sędziszów,Słupia Jędrzejowska, Wodzisław  (woj.świętokrzyskie)dotychczasowa nazwa kanalizacja Sędziszowa</t>
  </si>
  <si>
    <t>Budowa zbiornika retencyjnego przy ulicy Sportowej</t>
  </si>
  <si>
    <t>Adaptacja starego budynku szkoły podstawowej na świetlicę wiejską oraz zagospodarowanie centrum wsi Łowinia</t>
  </si>
  <si>
    <t>Zagospodarowanie centrum wsi Krzcięcice</t>
  </si>
  <si>
    <t>Zagospodarowanie terenu parku oraz budowa budynku  dla KGW w Pawłowicach</t>
  </si>
  <si>
    <t xml:space="preserve">Przystosowanie budynku komunalnego (budynek byłej SZP) w Gniewięcinie na świetlicę wiejską oraz zagospodarowanie centrum wsi </t>
  </si>
  <si>
    <t>Termomodernizacja - Szkoła Podstawowa w Krzcięcicach</t>
  </si>
  <si>
    <t>Termomodernizacja - Szkoła Podstawowa w Zielonkach</t>
  </si>
  <si>
    <t>Termomodernizacja - S.C.K. w Sędziszowie</t>
  </si>
  <si>
    <t xml:space="preserve">Termomodernizacja - Przedszkole na Skarpie  </t>
  </si>
  <si>
    <t>razem dział 750</t>
  </si>
  <si>
    <t>razem dział 801</t>
  </si>
  <si>
    <t>razem dział 900</t>
  </si>
  <si>
    <t>razem dział 926</t>
  </si>
  <si>
    <t>Wykup gruntów (zwłaszcza pod drogami powstałymi w wyniku zatwierdzania miejscowych planów zagospodarowania przestrzennego)</t>
  </si>
  <si>
    <t>Urząd  Miejski
Sędziszów</t>
  </si>
  <si>
    <t>Razem dział 010</t>
  </si>
  <si>
    <t>Zakup zintegrowanego systemu zarządzania informacją i elektronicznym obiegiem dokumentów oraz legalizacja oprogramowania</t>
  </si>
  <si>
    <t>Zakup centrali telefonicznej</t>
  </si>
  <si>
    <t>Elektroniczny obieg dokumentów</t>
  </si>
  <si>
    <t>Razem dział 750</t>
  </si>
  <si>
    <t>Ogrodzenie placu zabaw przy ulicy Partyzantów w Sędziszowie</t>
  </si>
  <si>
    <t>Dobudowa oświetlenia ulicznego w Boleścicach przy drodze gminnej w rejonie zabudowań od Gimnazjum w kierunku Sędziszowa</t>
  </si>
  <si>
    <t>Dobudowa oświetlenia ulicznego w Marianowie przy drodze gminnej w rejonie posesji Nr 1</t>
  </si>
  <si>
    <t>Dobudowa oświetlenia ulicznego przy ulicy Marianowskiej w kierunku Marianowa</t>
  </si>
  <si>
    <t>Dobudowa oświetlenia ulicznego w Czekaju w rejonie Pani Kwiatkowskiej</t>
  </si>
  <si>
    <t>Wymiana słupów oświetleniowych parkowych wraz z oprawami rtęciowymi na nowe słupy i oprawy sodowe w rejonie Samorządowego Centrum Kultury w mieście Sędziszów</t>
  </si>
  <si>
    <t>Wymiana opraw rtęciowych na oprawy sodowe 
100 W - oświetlenie uliczne w miejscowości Swaryszów</t>
  </si>
  <si>
    <t>Wymiana opraw rtęciowych na oprawy sodowe 
100 W - oświetlenie uliczne w miejscowości Tarnawa</t>
  </si>
  <si>
    <t>Budowa zbiornika na ścieki sanitarne w Sędziszowie przy ulicu Klonowej Nr 2/1</t>
  </si>
  <si>
    <t>Razem dział 900</t>
  </si>
  <si>
    <t>Razem dział 926</t>
  </si>
  <si>
    <t>Budowa ścieżki rowerowej szer. 3m
 i długości 300mb</t>
  </si>
  <si>
    <t>Termomodernizacja - MGOZ w Sędziszowie</t>
  </si>
  <si>
    <t>Termomodernizacja  - Szkoła Podstawowa Nr 1 w Sędziszowie</t>
  </si>
  <si>
    <t>Termomodernizacja - Szkoła Podstawowa w Tarnawie</t>
  </si>
  <si>
    <t>Przebudowa dworku po byłym PGR na Dom Pomocy Społecznej dla Osób Starych i budowa kanalizacji przy ul. Klonowej</t>
  </si>
  <si>
    <t>Iluminacja kościoła Św.Brata Alberta w Sędziszowie</t>
  </si>
  <si>
    <t>Iluminacja kościoła Św.Apostołów Piotra i Pawła w Sędziszowie</t>
  </si>
  <si>
    <t>Budowa kompleksu sportowo-rehabilitacyjno-edukacyjnego w Sędziszowie</t>
  </si>
  <si>
    <t>z tego źródła finansowania</t>
  </si>
  <si>
    <t xml:space="preserve">A.      
B.
C.114 644
EFRR
D. </t>
  </si>
  <si>
    <t xml:space="preserve">A.      
B.
C.114 644
D. </t>
  </si>
  <si>
    <r>
      <t xml:space="preserve">A.      
B.
C.
D. 833 432
 </t>
    </r>
    <r>
      <rPr>
        <sz val="8"/>
        <rFont val="Arial CE"/>
        <family val="2"/>
      </rPr>
      <t>ANR RZESZÓW</t>
    </r>
  </si>
  <si>
    <t>A.      
B.
C.
D. 833 432</t>
  </si>
  <si>
    <t>Dobudowa oświetlenia ulicznego w Mstyczowie przy drodze gminnej od torów  kolejowych w kierunku wsi</t>
  </si>
  <si>
    <t>Razem:</t>
  </si>
  <si>
    <t>Zakład Usług Komunalnych
w Sędziszowie</t>
  </si>
  <si>
    <t>Dotacja na zimowe utrzymanie dróg na terenie gminy</t>
  </si>
  <si>
    <t>Dotacja na wykonywanie porządków na terenie gminy Sędziszów poza terenami objętymi zleceniem</t>
  </si>
  <si>
    <t>Stowarzyszenie na rzecz Ekorozwoju Wsi Sosnowiec z  siedzibą w Szkole Podstawowej w Sosnowcu</t>
  </si>
  <si>
    <t>Środowiskowy Dom Samopomocy</t>
  </si>
  <si>
    <t>Centra Kultury i Sztuki</t>
  </si>
  <si>
    <t>Dotacja do odnowy dróg powiatowych położonych na terenie gminy Sędziszów</t>
  </si>
  <si>
    <t>Dotacja na pokrycie kosztów utrzymania i funkcjonowania jednostki organizacyjnej Policji</t>
  </si>
  <si>
    <t>Dotacja dla podmiotu realizującego zadanie - upowszechnianie sportu</t>
  </si>
  <si>
    <t>Infrastruktura wodociągowa i sanitacyjna wsi</t>
  </si>
  <si>
    <t>01030</t>
  </si>
  <si>
    <t>Izby rolnicze</t>
  </si>
  <si>
    <t>Pozostała działalność</t>
  </si>
  <si>
    <t>Rolnictwo i łowiectwo</t>
  </si>
  <si>
    <t>Drogi publiczne powiatowe</t>
  </si>
  <si>
    <t>Drogi publiczne gminne</t>
  </si>
  <si>
    <t>Transport i łączność</t>
  </si>
  <si>
    <t>Cmentarze</t>
  </si>
  <si>
    <t>Działalność usługowa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</si>
  <si>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</si>
  <si>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</si>
  <si>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</si>
  <si>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</si>
  <si>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>Administracja publiczna</t>
  </si>
  <si>
    <t>Urzędy naczelnych organów władzy państwowej, kontroli i ochrony prawa</t>
  </si>
  <si>
    <t>Urzędy naczelnych organów władzy państwowej, kontroli i ochrony prawa oraz sądownictwa</t>
  </si>
  <si>
    <t>Pozostałe wydatki obronne</t>
  </si>
  <si>
    <t>Obrona narodowa</t>
  </si>
  <si>
    <t>Jednostki terenowe Policji</t>
  </si>
  <si>
    <t>Ochotnicze straże pożarne</t>
  </si>
  <si>
    <t>Bezpieczeństwo publiczne i ochrona przeciwpożarowa</t>
  </si>
  <si>
    <t>Obsługa papierów wartościowych, kredytów i pożyczek jednostek samorządu terytorialnego</t>
  </si>
  <si>
    <t>Rozliczenia z tytułu poręczeń i gwarancji udzielonych przez Skarb Państwa lub jednostkę samorządu terytorialnego</t>
  </si>
  <si>
    <t>Obsługa długu publicznego</t>
  </si>
  <si>
    <t>Rezerwy ogólne i celowe</t>
  </si>
  <si>
    <t>Różne rozliczenia</t>
  </si>
  <si>
    <t>Szkoły podstawowe</t>
  </si>
  <si>
    <t>Oddziały przedszkolne w szkołach podstawowych</t>
  </si>
  <si>
    <t>Przedszkola</t>
  </si>
  <si>
    <t>Gimnazja</t>
  </si>
  <si>
    <t>Dowożenie uczniów do szkół</t>
  </si>
  <si>
    <t>Licea ogólnokształcące</t>
  </si>
  <si>
    <t>Dokształcanie i doskonalenie nauczycieli</t>
  </si>
  <si>
    <t>Oświata i wychowanie</t>
  </si>
  <si>
    <t>Lecznictwo ambulatoryjne</t>
  </si>
  <si>
    <t>Dotacje celowe przekazane z budżetu państwa na realizację inwestycji i zakupów inwestycyjnych własnych gmin (związków gmin).</t>
  </si>
  <si>
    <t>Wpływy z różnych dochodów</t>
  </si>
  <si>
    <t>Dzierżawa obwodów łowieckich</t>
  </si>
  <si>
    <t>Dochody z najmu i dzierżawy składników majątkowych Skarbu Państwa, jednostek samorządu terytorialnego lub innych jednostek zaliczanych do sektora finansów publicznych oraz innych umów o podobnym charakterze.</t>
  </si>
  <si>
    <t>Wpływy z opłat za zarząd, użytkowanie i użytkowanie wieczyste nieruchomości.</t>
  </si>
  <si>
    <t>Dochody z najmu i dzierżawy składników majątkowych Skarbu Państwa, jednostek samorządu terytorialnego lub innych jednostek zaliczanych do sektora finansów publicznych oraz innych umów o podobnym charakterze</t>
  </si>
  <si>
    <t>Wpływy ze sprzedaży składników majątkowych.</t>
  </si>
  <si>
    <t>Dotacje celowe otrzymane z Budżetu Państwa na realizację zadań bieżących  z zakresu administracji rządowej oraz innych zadań zleconych gminie (związków gmin) ustawami</t>
  </si>
  <si>
    <t>Dochody jednostek samorządu terytorialnego związane z realizacją zadań z zakresu administracji rządowej oraz innych zadań zleconych ustawami</t>
  </si>
  <si>
    <t>Wpływy z usług</t>
  </si>
  <si>
    <t>Pozostałe odsetki</t>
  </si>
  <si>
    <t>Dotacje celowe</t>
  </si>
  <si>
    <t>Podatek od działalności gospodarczej osób fizycznych, opłacany w formie karty podatkowej</t>
  </si>
  <si>
    <t>Podatek od nieruchomości</t>
  </si>
  <si>
    <t>Podatek rolny</t>
  </si>
  <si>
    <t>Podatek leśny</t>
  </si>
  <si>
    <t>Podatek od środków transportowych</t>
  </si>
  <si>
    <t>Podatek od czynności cywilno prawnych</t>
  </si>
  <si>
    <t>Podatek od spadków i darowizn</t>
  </si>
  <si>
    <t>Podatek od posiadania psów</t>
  </si>
  <si>
    <t>Wpływy z opłaty targowej</t>
  </si>
  <si>
    <t>Odsetki od nieterminowych wpłat z tytułu podatku</t>
  </si>
  <si>
    <t>Wpływy z opłaty skarbowej</t>
  </si>
  <si>
    <t>Wpływy z opłat za wydawanie zezwoleń na sprzedaż alkoholu</t>
  </si>
  <si>
    <t>Podatek dochodowy od osób fizycznych</t>
  </si>
  <si>
    <t>Podatek dochodowy od osób prawnych</t>
  </si>
  <si>
    <t>Subwencje ogólne z budżetu państwa – subwencja oświatowa</t>
  </si>
  <si>
    <t>Subwencje ogólne z budżetu państwa – subwencja wyrównawcza</t>
  </si>
  <si>
    <t>Dotacje celowe otrzymane z Budżetu Państwa na realizację zadań bieżących  z zakresu administracji rządowej oraz innych zadań zleconych gminie (związkom gmin) ustawami</t>
  </si>
  <si>
    <t>Dotacje celowe otrzymane z Budżetu Państwa na realizację zadań bieżących  z zakresu administracji rządowej oraz innych zadań zleconych gminie (związkowi gmin) ustawami</t>
  </si>
  <si>
    <t>Dotacje celowe otrzymane z Budżetu Państwa na realizację własnych zadań bieżących gmin (związkom gmin)</t>
  </si>
  <si>
    <t>Dotacje celowe otrzymane z Budżetu Państwa na realizację własnych zadań bieżących gminy (związków gmin)</t>
  </si>
  <si>
    <t>Środki na dofinansowanie własnych inwestycji gmin (związków gmin), powiatów (związków powiatów), samorządu województwa, pozyskane z innych źródeł</t>
  </si>
  <si>
    <t>Zwalczanie narkomanii</t>
  </si>
  <si>
    <t>Przeciwdziałanie alkoholizmowi</t>
  </si>
  <si>
    <t>Ochrona zdrowia</t>
  </si>
  <si>
    <t>Placówki opiekuńczo-wychowawcze</t>
  </si>
  <si>
    <t>Domy pomocy społecznej</t>
  </si>
  <si>
    <t>Ośrodki wsparcia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</si>
  <si>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</si>
  <si>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</si>
  <si>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</si>
  <si>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Dodatki mieszkaniowe</t>
  </si>
  <si>
    <t>Ośrodki pomocy społecznej</t>
  </si>
  <si>
    <t>Usługi opiekuńcze i specjalistyczne usługi opiekuńcze</t>
  </si>
  <si>
    <t>Pomoc społeczna</t>
  </si>
  <si>
    <t>Świetlice szkolne</t>
  </si>
  <si>
    <t>Pomoc materialna dla uczniów</t>
  </si>
  <si>
    <t>Edukacyjna Opieka 
Wychowawcza</t>
  </si>
  <si>
    <t>Gospodarka odpadamia</t>
  </si>
  <si>
    <t>Oczyszczenie miast i wsi</t>
  </si>
  <si>
    <t>Utrzymanie zieleni w miastach i gminach</t>
  </si>
  <si>
    <t>Schroniska dla zwierząt</t>
  </si>
  <si>
    <t>Oświetlenie ulic, placów i dróg</t>
  </si>
  <si>
    <t>Gospodarka komunalna i ochrona środowiska</t>
  </si>
  <si>
    <t>Centra kultury i sztuki</t>
  </si>
  <si>
    <t>Kultura i ochrona dziedzictwa narodowego</t>
  </si>
  <si>
    <t>Zadania z zakresu kultury fizycznej i sportu</t>
  </si>
  <si>
    <t>Kultura fizyczna i sport</t>
  </si>
  <si>
    <t>Gminny Fundusz Ochrony Środowiska i Gospodarki Wodnej</t>
  </si>
  <si>
    <t>Edukacja ekologiczna w środowisku</t>
  </si>
  <si>
    <t>Likwidacja dzikich wysypisk śmieci</t>
  </si>
  <si>
    <t>Zadrzewienie terenów komunalnych</t>
  </si>
  <si>
    <t>0360</t>
  </si>
  <si>
    <t>0370</t>
  </si>
  <si>
    <t>0430</t>
  </si>
  <si>
    <t>0410</t>
  </si>
  <si>
    <t>0480</t>
  </si>
  <si>
    <t>Wykonanie prac zapobiegających niekontrolowanemu przepływowi wód</t>
  </si>
  <si>
    <t>Sprawy bieżące z zakresu ochrony środowiska</t>
  </si>
  <si>
    <t>- dopłata do wapnowania gleb</t>
  </si>
  <si>
    <t>Nazwa projektu:Budowa sieci wodociągowej z przyłączami w miejscowości Marianów (bez ulicy Marianowskiej)</t>
  </si>
  <si>
    <t>1. Wytwarzanie i zaopatrywanie w energię elektryczna, gaz i wodę</t>
  </si>
  <si>
    <t>2. Gospodarka komunalna i ochrona środowiska</t>
  </si>
  <si>
    <t>A.      
B.
C.114 644
D. 833 432</t>
  </si>
  <si>
    <t>0010</t>
  </si>
  <si>
    <t>0020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</si>
</sst>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  <numFmt numFmtId="169" formatCode="#,##0.00\ _z_ł;[Red]#,##0.00\ _z_ł"/>
    <numFmt numFmtId="170" formatCode="#,##0.00\ &quot;zł&quot;"/>
    <numFmt numFmtId="171" formatCode="0;[Red]0"/>
    <numFmt numFmtId="172" formatCode="#,##0;[Red]#,##0"/>
    <numFmt numFmtId="173" formatCode="[$-415]d\ mmmm\ yyyy"/>
    <numFmt numFmtId="174" formatCode="00\-000"/>
    <numFmt numFmtId="175" formatCode="0.0"/>
  </numFmts>
  <fonts count="32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i/>
      <sz val="10"/>
      <name val="Arial"/>
      <family val="2"/>
    </font>
    <font>
      <vertAlign val="superscript"/>
      <sz val="12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8"/>
      <name val="Arial CE"/>
      <family val="0"/>
    </font>
    <font>
      <b/>
      <sz val="9"/>
      <name val="Times New Roman"/>
      <family val="1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2" fillId="0" borderId="0" xfId="18" applyFont="1">
      <alignment/>
      <protection/>
    </xf>
    <xf numFmtId="0" fontId="13" fillId="0" borderId="1" xfId="18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7" xfId="0" applyFont="1" applyBorder="1" applyAlignment="1">
      <alignment horizontal="right" vertical="top" wrapText="1"/>
    </xf>
    <xf numFmtId="0" fontId="11" fillId="2" borderId="1" xfId="18" applyFont="1" applyFill="1" applyBorder="1" applyAlignment="1">
      <alignment horizontal="center" vertical="center" wrapText="1"/>
      <protection/>
    </xf>
    <xf numFmtId="0" fontId="11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0" fillId="0" borderId="8" xfId="0" applyBorder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9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2" xfId="18" applyFont="1" applyBorder="1" applyAlignment="1">
      <alignment horizontal="center"/>
      <protection/>
    </xf>
    <xf numFmtId="0" fontId="12" fillId="0" borderId="3" xfId="18" applyFont="1" applyBorder="1">
      <alignment/>
      <protection/>
    </xf>
    <xf numFmtId="0" fontId="12" fillId="0" borderId="3" xfId="18" applyFont="1" applyBorder="1" applyAlignment="1">
      <alignment horizontal="center"/>
      <protection/>
    </xf>
    <xf numFmtId="0" fontId="11" fillId="0" borderId="3" xfId="18" applyFont="1" applyBorder="1" applyAlignment="1">
      <alignment horizontal="center"/>
      <protection/>
    </xf>
    <xf numFmtId="0" fontId="12" fillId="0" borderId="4" xfId="18" applyFont="1" applyBorder="1" applyAlignment="1">
      <alignment horizontal="center"/>
      <protection/>
    </xf>
    <xf numFmtId="0" fontId="12" fillId="0" borderId="4" xfId="18" applyFont="1" applyBorder="1">
      <alignment/>
      <protection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wrapText="1" indent="1"/>
    </xf>
    <xf numFmtId="0" fontId="19" fillId="0" borderId="1" xfId="0" applyFont="1" applyBorder="1" applyAlignment="1">
      <alignment wrapText="1"/>
    </xf>
    <xf numFmtId="0" fontId="16" fillId="0" borderId="1" xfId="0" applyFont="1" applyBorder="1" applyAlignment="1">
      <alignment horizontal="left" wrapText="1" indent="1"/>
    </xf>
    <xf numFmtId="0" fontId="16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11" fillId="0" borderId="2" xfId="18" applyFont="1" applyBorder="1">
      <alignment/>
      <protection/>
    </xf>
    <xf numFmtId="0" fontId="11" fillId="0" borderId="0" xfId="18" applyFont="1">
      <alignment/>
      <protection/>
    </xf>
    <xf numFmtId="0" fontId="11" fillId="0" borderId="3" xfId="18" applyFont="1" applyBorder="1">
      <alignment/>
      <protection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0" fillId="0" borderId="1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vertical="center"/>
    </xf>
    <xf numFmtId="0" fontId="0" fillId="3" borderId="1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vertical="center"/>
    </xf>
    <xf numFmtId="0" fontId="12" fillId="0" borderId="3" xfId="18" applyFont="1" applyBorder="1" applyAlignment="1">
      <alignment wrapText="1"/>
      <protection/>
    </xf>
    <xf numFmtId="3" fontId="12" fillId="0" borderId="3" xfId="18" applyNumberFormat="1" applyFont="1" applyBorder="1">
      <alignment/>
      <protection/>
    </xf>
    <xf numFmtId="3" fontId="12" fillId="0" borderId="3" xfId="18" applyNumberFormat="1" applyFont="1" applyFill="1" applyBorder="1">
      <alignment/>
      <protection/>
    </xf>
    <xf numFmtId="3" fontId="0" fillId="0" borderId="8" xfId="0" applyNumberFormat="1" applyFont="1" applyFill="1" applyBorder="1" applyAlignment="1">
      <alignment vertical="center" wrapText="1"/>
    </xf>
    <xf numFmtId="3" fontId="0" fillId="0" borderId="3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0" fillId="0" borderId="8" xfId="0" applyNumberFormat="1" applyFont="1" applyBorder="1" applyAlignment="1">
      <alignment vertical="center"/>
    </xf>
    <xf numFmtId="3" fontId="0" fillId="0" borderId="8" xfId="0" applyNumberFormat="1" applyFont="1" applyFill="1" applyBorder="1" applyAlignment="1">
      <alignment vertical="center"/>
    </xf>
    <xf numFmtId="3" fontId="0" fillId="0" borderId="2" xfId="0" applyNumberFormat="1" applyFont="1" applyBorder="1" applyAlignment="1">
      <alignment horizontal="right" vertical="center"/>
    </xf>
    <xf numFmtId="3" fontId="0" fillId="0" borderId="1" xfId="0" applyNumberFormat="1" applyFont="1" applyFill="1" applyBorder="1" applyAlignment="1">
      <alignment vertical="center"/>
    </xf>
    <xf numFmtId="3" fontId="0" fillId="0" borderId="3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3" fontId="9" fillId="0" borderId="8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3" fontId="29" fillId="0" borderId="1" xfId="0" applyNumberFormat="1" applyFont="1" applyBorder="1" applyAlignment="1">
      <alignment horizontal="center" vertical="center"/>
    </xf>
    <xf numFmtId="0" fontId="29" fillId="3" borderId="1" xfId="0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172" fontId="30" fillId="3" borderId="1" xfId="0" applyNumberFormat="1" applyFont="1" applyFill="1" applyBorder="1" applyAlignment="1">
      <alignment horizontal="right" vertical="center"/>
    </xf>
    <xf numFmtId="3" fontId="0" fillId="0" borderId="3" xfId="0" applyNumberFormat="1" applyBorder="1" applyAlignment="1">
      <alignment vertical="center"/>
    </xf>
    <xf numFmtId="0" fontId="5" fillId="0" borderId="3" xfId="0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wrapText="1"/>
    </xf>
    <xf numFmtId="3" fontId="0" fillId="0" borderId="3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wrapText="1"/>
    </xf>
    <xf numFmtId="3" fontId="0" fillId="0" borderId="12" xfId="0" applyNumberFormat="1" applyFont="1" applyBorder="1" applyAlignment="1">
      <alignment/>
    </xf>
    <xf numFmtId="3" fontId="0" fillId="0" borderId="4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" fontId="0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3" fontId="29" fillId="0" borderId="1" xfId="0" applyNumberFormat="1" applyFont="1" applyFill="1" applyBorder="1" applyAlignment="1">
      <alignment horizontal="center" vertical="center"/>
    </xf>
    <xf numFmtId="49" fontId="9" fillId="0" borderId="8" xfId="0" applyNumberFormat="1" applyFont="1" applyBorder="1" applyAlignment="1">
      <alignment vertical="center"/>
    </xf>
    <xf numFmtId="49" fontId="9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 wrapText="1"/>
    </xf>
    <xf numFmtId="3" fontId="5" fillId="3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172" fontId="0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vertical="center" wrapText="1"/>
    </xf>
    <xf numFmtId="3" fontId="0" fillId="0" borderId="1" xfId="0" applyNumberFormat="1" applyBorder="1" applyAlignment="1">
      <alignment horizontal="right" vertical="center"/>
    </xf>
    <xf numFmtId="0" fontId="9" fillId="0" borderId="1" xfId="0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 wrapText="1"/>
    </xf>
    <xf numFmtId="0" fontId="0" fillId="0" borderId="8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49" fontId="16" fillId="0" borderId="2" xfId="0" applyNumberFormat="1" applyFont="1" applyBorder="1" applyAlignment="1">
      <alignment horizontal="center" vertical="top" wrapText="1"/>
    </xf>
    <xf numFmtId="3" fontId="16" fillId="0" borderId="8" xfId="0" applyNumberFormat="1" applyFont="1" applyBorder="1" applyAlignment="1">
      <alignment vertical="top" wrapText="1"/>
    </xf>
    <xf numFmtId="3" fontId="16" fillId="0" borderId="2" xfId="0" applyNumberFormat="1" applyFont="1" applyBorder="1" applyAlignment="1">
      <alignment vertical="top" wrapText="1"/>
    </xf>
    <xf numFmtId="49" fontId="16" fillId="0" borderId="3" xfId="0" applyNumberFormat="1" applyFont="1" applyBorder="1" applyAlignment="1">
      <alignment horizontal="center" vertical="top" wrapText="1"/>
    </xf>
    <xf numFmtId="3" fontId="16" fillId="0" borderId="3" xfId="0" applyNumberFormat="1" applyFont="1" applyBorder="1" applyAlignment="1">
      <alignment vertical="top" wrapText="1"/>
    </xf>
    <xf numFmtId="3" fontId="16" fillId="0" borderId="10" xfId="0" applyNumberFormat="1" applyFont="1" applyBorder="1" applyAlignment="1">
      <alignment vertical="top" wrapText="1"/>
    </xf>
    <xf numFmtId="0" fontId="19" fillId="4" borderId="3" xfId="0" applyFont="1" applyFill="1" applyBorder="1" applyAlignment="1">
      <alignment vertical="top" wrapText="1"/>
    </xf>
    <xf numFmtId="3" fontId="19" fillId="4" borderId="3" xfId="0" applyNumberFormat="1" applyFont="1" applyFill="1" applyBorder="1" applyAlignment="1">
      <alignment vertical="top" wrapText="1"/>
    </xf>
    <xf numFmtId="3" fontId="16" fillId="4" borderId="3" xfId="0" applyNumberFormat="1" applyFont="1" applyFill="1" applyBorder="1" applyAlignment="1">
      <alignment vertical="top" wrapText="1"/>
    </xf>
    <xf numFmtId="0" fontId="16" fillId="0" borderId="3" xfId="0" applyFont="1" applyBorder="1" applyAlignment="1">
      <alignment horizontal="center" vertical="top" wrapText="1"/>
    </xf>
    <xf numFmtId="3" fontId="19" fillId="4" borderId="5" xfId="0" applyNumberFormat="1" applyFont="1" applyFill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9" fillId="4" borderId="10" xfId="0" applyFont="1" applyFill="1" applyBorder="1" applyAlignment="1">
      <alignment vertical="top" wrapText="1"/>
    </xf>
    <xf numFmtId="3" fontId="16" fillId="4" borderId="10" xfId="0" applyNumberFormat="1" applyFont="1" applyFill="1" applyBorder="1" applyAlignment="1">
      <alignment vertical="top" wrapText="1"/>
    </xf>
    <xf numFmtId="3" fontId="16" fillId="0" borderId="3" xfId="0" applyNumberFormat="1" applyFont="1" applyBorder="1" applyAlignment="1">
      <alignment vertical="top" wrapText="1"/>
    </xf>
    <xf numFmtId="3" fontId="19" fillId="0" borderId="3" xfId="0" applyNumberFormat="1" applyFont="1" applyBorder="1" applyAlignment="1">
      <alignment vertical="top" wrapText="1"/>
    </xf>
    <xf numFmtId="3" fontId="19" fillId="0" borderId="10" xfId="0" applyNumberFormat="1" applyFont="1" applyBorder="1" applyAlignment="1">
      <alignment vertical="top" wrapText="1"/>
    </xf>
    <xf numFmtId="3" fontId="19" fillId="4" borderId="2" xfId="0" applyNumberFormat="1" applyFont="1" applyFill="1" applyBorder="1" applyAlignment="1">
      <alignment vertical="top" wrapText="1"/>
    </xf>
    <xf numFmtId="3" fontId="19" fillId="5" borderId="1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49" fontId="0" fillId="0" borderId="3" xfId="0" applyNumberFormat="1" applyFont="1" applyBorder="1" applyAlignment="1">
      <alignment horizontal="left" vertical="center"/>
    </xf>
    <xf numFmtId="3" fontId="5" fillId="0" borderId="12" xfId="0" applyNumberFormat="1" applyFont="1" applyBorder="1" applyAlignment="1">
      <alignment horizontal="right" vertical="center"/>
    </xf>
    <xf numFmtId="0" fontId="31" fillId="0" borderId="13" xfId="0" applyFont="1" applyBorder="1" applyAlignment="1">
      <alignment horizontal="justify" vertical="top" wrapText="1"/>
    </xf>
    <xf numFmtId="0" fontId="31" fillId="0" borderId="14" xfId="0" applyFont="1" applyBorder="1" applyAlignment="1">
      <alignment horizontal="justify" vertical="top" wrapText="1"/>
    </xf>
    <xf numFmtId="3" fontId="31" fillId="0" borderId="15" xfId="0" applyNumberFormat="1" applyFont="1" applyBorder="1" applyAlignment="1">
      <alignment horizontal="right" vertical="top" wrapText="1"/>
    </xf>
    <xf numFmtId="3" fontId="31" fillId="0" borderId="16" xfId="0" applyNumberFormat="1" applyFont="1" applyBorder="1" applyAlignment="1">
      <alignment horizontal="right" vertical="top" wrapText="1"/>
    </xf>
    <xf numFmtId="49" fontId="31" fillId="0" borderId="17" xfId="0" applyNumberFormat="1" applyFont="1" applyBorder="1" applyAlignment="1">
      <alignment horizontal="center" vertical="top" wrapText="1"/>
    </xf>
    <xf numFmtId="49" fontId="31" fillId="0" borderId="13" xfId="0" applyNumberFormat="1" applyFont="1" applyBorder="1" applyAlignment="1">
      <alignment horizontal="center" vertical="top" wrapText="1"/>
    </xf>
    <xf numFmtId="49" fontId="31" fillId="0" borderId="14" xfId="0" applyNumberFormat="1" applyFont="1" applyBorder="1" applyAlignment="1">
      <alignment horizontal="center" vertical="top" wrapText="1"/>
    </xf>
    <xf numFmtId="3" fontId="11" fillId="0" borderId="2" xfId="18" applyNumberFormat="1" applyFont="1" applyBorder="1">
      <alignment/>
      <protection/>
    </xf>
    <xf numFmtId="3" fontId="11" fillId="0" borderId="1" xfId="18" applyNumberFormat="1" applyFont="1" applyBorder="1">
      <alignment/>
      <protection/>
    </xf>
    <xf numFmtId="0" fontId="0" fillId="0" borderId="9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0" fontId="0" fillId="0" borderId="3" xfId="0" applyBorder="1" applyAlignment="1">
      <alignment horizontal="left" vertical="center" wrapText="1" indent="2"/>
    </xf>
    <xf numFmtId="4" fontId="0" fillId="0" borderId="3" xfId="0" applyNumberForma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11" fillId="0" borderId="18" xfId="18" applyFont="1" applyBorder="1" applyAlignment="1">
      <alignment horizontal="center"/>
      <protection/>
    </xf>
    <xf numFmtId="0" fontId="12" fillId="0" borderId="19" xfId="18" applyFont="1" applyBorder="1" applyAlignment="1">
      <alignment horizontal="center"/>
      <protection/>
    </xf>
    <xf numFmtId="0" fontId="12" fillId="0" borderId="20" xfId="18" applyFont="1" applyBorder="1" applyAlignment="1">
      <alignment horizontal="center"/>
      <protection/>
    </xf>
    <xf numFmtId="0" fontId="12" fillId="0" borderId="21" xfId="18" applyFont="1" applyBorder="1" applyAlignment="1">
      <alignment horizontal="center"/>
      <protection/>
    </xf>
    <xf numFmtId="0" fontId="12" fillId="0" borderId="3" xfId="18" applyFont="1" applyBorder="1" applyAlignment="1">
      <alignment horizontal="center"/>
      <protection/>
    </xf>
    <xf numFmtId="0" fontId="12" fillId="0" borderId="22" xfId="18" applyFont="1" applyBorder="1" applyAlignment="1">
      <alignment horizontal="center"/>
      <protection/>
    </xf>
    <xf numFmtId="0" fontId="11" fillId="0" borderId="1" xfId="18" applyFont="1" applyBorder="1" applyAlignment="1">
      <alignment horizontal="center"/>
      <protection/>
    </xf>
    <xf numFmtId="0" fontId="12" fillId="0" borderId="0" xfId="18" applyFont="1" applyAlignment="1">
      <alignment horizontal="left"/>
      <protection/>
    </xf>
    <xf numFmtId="0" fontId="12" fillId="0" borderId="3" xfId="18" applyFont="1" applyBorder="1" applyAlignment="1">
      <alignment horizontal="center" vertical="center"/>
      <protection/>
    </xf>
    <xf numFmtId="0" fontId="11" fillId="2" borderId="1" xfId="18" applyFont="1" applyFill="1" applyBorder="1" applyAlignment="1">
      <alignment horizontal="center" vertical="center" wrapText="1"/>
      <protection/>
    </xf>
    <xf numFmtId="0" fontId="11" fillId="0" borderId="23" xfId="18" applyFont="1" applyBorder="1" applyAlignment="1">
      <alignment horizontal="center"/>
      <protection/>
    </xf>
    <xf numFmtId="3" fontId="0" fillId="0" borderId="1" xfId="0" applyNumberFormat="1" applyFont="1" applyFill="1" applyBorder="1" applyAlignment="1">
      <alignment vertical="center" wrapText="1"/>
    </xf>
    <xf numFmtId="0" fontId="31" fillId="0" borderId="24" xfId="0" applyFont="1" applyBorder="1" applyAlignment="1">
      <alignment horizontal="center" vertical="top" wrapText="1"/>
    </xf>
    <xf numFmtId="0" fontId="31" fillId="0" borderId="25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19" fillId="5" borderId="24" xfId="0" applyFont="1" applyFill="1" applyBorder="1" applyAlignment="1">
      <alignment horizontal="center" vertical="center" wrapText="1"/>
    </xf>
    <xf numFmtId="0" fontId="19" fillId="5" borderId="25" xfId="0" applyFont="1" applyFill="1" applyBorder="1" applyAlignment="1">
      <alignment horizontal="center" vertical="center" wrapText="1"/>
    </xf>
    <xf numFmtId="0" fontId="19" fillId="5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1" fillId="2" borderId="1" xfId="18" applyFont="1" applyFill="1" applyBorder="1" applyAlignment="1">
      <alignment horizontal="center" vertical="center"/>
      <protection/>
    </xf>
    <xf numFmtId="0" fontId="12" fillId="0" borderId="26" xfId="18" applyFont="1" applyBorder="1" applyAlignment="1">
      <alignment horizontal="center"/>
      <protection/>
    </xf>
    <xf numFmtId="0" fontId="12" fillId="0" borderId="27" xfId="18" applyFont="1" applyBorder="1" applyAlignment="1">
      <alignment horizontal="center"/>
      <protection/>
    </xf>
    <xf numFmtId="0" fontId="11" fillId="0" borderId="19" xfId="18" applyFont="1" applyBorder="1" applyAlignment="1">
      <alignment horizontal="center"/>
      <protection/>
    </xf>
    <xf numFmtId="0" fontId="11" fillId="0" borderId="21" xfId="18" applyFont="1" applyBorder="1" applyAlignment="1">
      <alignment horizontal="center"/>
      <protection/>
    </xf>
    <xf numFmtId="0" fontId="19" fillId="0" borderId="0" xfId="18" applyFont="1" applyAlignment="1">
      <alignment horizontal="center"/>
      <protection/>
    </xf>
    <xf numFmtId="0" fontId="11" fillId="0" borderId="24" xfId="18" applyFont="1" applyBorder="1" applyAlignment="1">
      <alignment horizontal="center"/>
      <protection/>
    </xf>
    <xf numFmtId="0" fontId="11" fillId="0" borderId="15" xfId="18" applyFont="1" applyBorder="1" applyAlignment="1">
      <alignment horizontal="center"/>
      <protection/>
    </xf>
    <xf numFmtId="0" fontId="26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right" vertical="top" wrapText="1"/>
    </xf>
    <xf numFmtId="0" fontId="16" fillId="0" borderId="12" xfId="0" applyFont="1" applyBorder="1" applyAlignment="1">
      <alignment horizontal="right" vertical="top" wrapText="1"/>
    </xf>
    <xf numFmtId="0" fontId="16" fillId="0" borderId="9" xfId="0" applyFont="1" applyBorder="1" applyAlignment="1">
      <alignment horizontal="right" vertical="top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workbookViewId="0" topLeftCell="A1">
      <selection activeCell="D28" sqref="D28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256" t="s">
        <v>69</v>
      </c>
      <c r="C1" s="256"/>
      <c r="D1" s="256"/>
      <c r="E1" s="256"/>
    </row>
    <row r="2" spans="2:4" ht="18">
      <c r="B2" s="3"/>
      <c r="C2" s="3"/>
      <c r="D2" s="3"/>
    </row>
    <row r="3" ht="12.75">
      <c r="E3" s="17" t="s">
        <v>66</v>
      </c>
    </row>
    <row r="4" spans="1:5" s="67" customFormat="1" ht="15" customHeight="1">
      <c r="A4" s="257" t="s">
        <v>2</v>
      </c>
      <c r="B4" s="257" t="s">
        <v>3</v>
      </c>
      <c r="C4" s="257" t="s">
        <v>4</v>
      </c>
      <c r="D4" s="257" t="s">
        <v>5</v>
      </c>
      <c r="E4" s="260" t="s">
        <v>75</v>
      </c>
    </row>
    <row r="5" spans="1:5" s="67" customFormat="1" ht="15" customHeight="1">
      <c r="A5" s="258"/>
      <c r="B5" s="258"/>
      <c r="C5" s="259"/>
      <c r="D5" s="259"/>
      <c r="E5" s="259"/>
    </row>
    <row r="6" spans="1:5" s="75" customFormat="1" ht="7.5" customHeight="1">
      <c r="A6" s="27">
        <v>1</v>
      </c>
      <c r="B6" s="27">
        <v>2</v>
      </c>
      <c r="C6" s="27">
        <v>3</v>
      </c>
      <c r="D6" s="27">
        <v>4</v>
      </c>
      <c r="E6" s="27">
        <v>5</v>
      </c>
    </row>
    <row r="7" spans="1:5" ht="47.25">
      <c r="A7" s="230" t="s">
        <v>272</v>
      </c>
      <c r="B7" s="231" t="s">
        <v>270</v>
      </c>
      <c r="C7" s="231">
        <v>6339</v>
      </c>
      <c r="D7" s="226" t="s">
        <v>365</v>
      </c>
      <c r="E7" s="228">
        <v>114644</v>
      </c>
    </row>
    <row r="8" spans="1:5" ht="19.5" customHeight="1">
      <c r="A8" s="230" t="s">
        <v>272</v>
      </c>
      <c r="B8" s="231" t="s">
        <v>271</v>
      </c>
      <c r="C8" s="231" t="s">
        <v>195</v>
      </c>
      <c r="D8" s="226" t="s">
        <v>366</v>
      </c>
      <c r="E8" s="228">
        <v>79793</v>
      </c>
    </row>
    <row r="9" spans="1:5" ht="19.5" customHeight="1">
      <c r="A9" s="230" t="s">
        <v>196</v>
      </c>
      <c r="B9" s="231" t="s">
        <v>197</v>
      </c>
      <c r="C9" s="231" t="s">
        <v>198</v>
      </c>
      <c r="D9" s="226" t="s">
        <v>367</v>
      </c>
      <c r="E9" s="228">
        <v>3229</v>
      </c>
    </row>
    <row r="10" spans="1:5" ht="63">
      <c r="A10" s="230">
        <v>700</v>
      </c>
      <c r="B10" s="231">
        <v>70004</v>
      </c>
      <c r="C10" s="231" t="s">
        <v>198</v>
      </c>
      <c r="D10" s="226" t="s">
        <v>368</v>
      </c>
      <c r="E10" s="228">
        <v>18548</v>
      </c>
    </row>
    <row r="11" spans="1:5" ht="31.5">
      <c r="A11" s="230">
        <v>700</v>
      </c>
      <c r="B11" s="231">
        <v>70005</v>
      </c>
      <c r="C11" s="231" t="s">
        <v>199</v>
      </c>
      <c r="D11" s="226" t="s">
        <v>369</v>
      </c>
      <c r="E11" s="228">
        <v>8460</v>
      </c>
    </row>
    <row r="12" spans="1:5" ht="63">
      <c r="A12" s="230">
        <v>700</v>
      </c>
      <c r="B12" s="231">
        <v>70005</v>
      </c>
      <c r="C12" s="231" t="s">
        <v>198</v>
      </c>
      <c r="D12" s="226" t="s">
        <v>370</v>
      </c>
      <c r="E12" s="228">
        <v>22314</v>
      </c>
    </row>
    <row r="13" spans="1:5" s="94" customFormat="1" ht="15.75">
      <c r="A13" s="230">
        <v>700</v>
      </c>
      <c r="B13" s="231">
        <v>70005</v>
      </c>
      <c r="C13" s="231" t="s">
        <v>200</v>
      </c>
      <c r="D13" s="226" t="s">
        <v>371</v>
      </c>
      <c r="E13" s="228">
        <v>33000</v>
      </c>
    </row>
    <row r="14" spans="1:5" ht="63">
      <c r="A14" s="230">
        <v>750</v>
      </c>
      <c r="B14" s="232">
        <v>75011</v>
      </c>
      <c r="C14" s="232">
        <v>2010</v>
      </c>
      <c r="D14" s="227" t="s">
        <v>372</v>
      </c>
      <c r="E14" s="229">
        <v>77230</v>
      </c>
    </row>
    <row r="15" spans="1:5" ht="47.25">
      <c r="A15" s="230">
        <v>750</v>
      </c>
      <c r="B15" s="231">
        <v>75011</v>
      </c>
      <c r="C15" s="231">
        <v>2360</v>
      </c>
      <c r="D15" s="226" t="s">
        <v>373</v>
      </c>
      <c r="E15" s="228">
        <v>1446</v>
      </c>
    </row>
    <row r="16" spans="1:5" ht="63">
      <c r="A16" s="230">
        <v>750</v>
      </c>
      <c r="B16" s="231">
        <v>75023</v>
      </c>
      <c r="C16" s="231" t="s">
        <v>198</v>
      </c>
      <c r="D16" s="226" t="s">
        <v>370</v>
      </c>
      <c r="E16" s="228">
        <v>95805</v>
      </c>
    </row>
    <row r="17" spans="1:5" ht="15.75">
      <c r="A17" s="230">
        <v>750</v>
      </c>
      <c r="B17" s="231">
        <v>75023</v>
      </c>
      <c r="C17" s="231" t="s">
        <v>201</v>
      </c>
      <c r="D17" s="226" t="s">
        <v>374</v>
      </c>
      <c r="E17" s="228">
        <v>6313</v>
      </c>
    </row>
    <row r="18" spans="1:5" ht="15.75">
      <c r="A18" s="230">
        <v>750</v>
      </c>
      <c r="B18" s="231">
        <v>75023</v>
      </c>
      <c r="C18" s="231" t="s">
        <v>202</v>
      </c>
      <c r="D18" s="226" t="s">
        <v>375</v>
      </c>
      <c r="E18" s="228">
        <v>57139</v>
      </c>
    </row>
    <row r="19" spans="1:5" ht="15.75">
      <c r="A19" s="230">
        <v>750</v>
      </c>
      <c r="B19" s="231">
        <v>75023</v>
      </c>
      <c r="C19" s="231" t="s">
        <v>195</v>
      </c>
      <c r="D19" s="226" t="s">
        <v>366</v>
      </c>
      <c r="E19" s="228">
        <v>2000</v>
      </c>
    </row>
    <row r="20" spans="1:5" ht="15.75">
      <c r="A20" s="230">
        <v>751</v>
      </c>
      <c r="B20" s="231">
        <v>75101</v>
      </c>
      <c r="C20" s="231">
        <v>2010</v>
      </c>
      <c r="D20" s="226" t="s">
        <v>376</v>
      </c>
      <c r="E20" s="228">
        <v>2195</v>
      </c>
    </row>
    <row r="21" spans="1:5" ht="31.5">
      <c r="A21" s="230">
        <v>756</v>
      </c>
      <c r="B21" s="231">
        <v>75601</v>
      </c>
      <c r="C21" s="231" t="s">
        <v>203</v>
      </c>
      <c r="D21" s="226" t="s">
        <v>377</v>
      </c>
      <c r="E21" s="228">
        <v>28500</v>
      </c>
    </row>
    <row r="22" spans="1:5" ht="15.75">
      <c r="A22" s="230">
        <v>756</v>
      </c>
      <c r="B22" s="231">
        <v>75615</v>
      </c>
      <c r="C22" s="231" t="s">
        <v>204</v>
      </c>
      <c r="D22" s="226" t="s">
        <v>378</v>
      </c>
      <c r="E22" s="228">
        <v>2090409</v>
      </c>
    </row>
    <row r="23" spans="1:5" ht="15.75">
      <c r="A23" s="230">
        <v>756</v>
      </c>
      <c r="B23" s="231">
        <v>75615</v>
      </c>
      <c r="C23" s="231" t="s">
        <v>205</v>
      </c>
      <c r="D23" s="226" t="s">
        <v>379</v>
      </c>
      <c r="E23" s="228">
        <v>20965</v>
      </c>
    </row>
    <row r="24" spans="1:5" ht="15.75">
      <c r="A24" s="230">
        <v>756</v>
      </c>
      <c r="B24" s="231">
        <v>75615</v>
      </c>
      <c r="C24" s="231" t="s">
        <v>206</v>
      </c>
      <c r="D24" s="226" t="s">
        <v>380</v>
      </c>
      <c r="E24" s="228">
        <v>33781</v>
      </c>
    </row>
    <row r="25" spans="1:5" ht="15.75">
      <c r="A25" s="230">
        <v>756</v>
      </c>
      <c r="B25" s="231">
        <v>75615</v>
      </c>
      <c r="C25" s="231" t="s">
        <v>207</v>
      </c>
      <c r="D25" s="226" t="s">
        <v>381</v>
      </c>
      <c r="E25" s="228">
        <v>14174</v>
      </c>
    </row>
    <row r="26" spans="1:5" ht="15.75">
      <c r="A26" s="230">
        <v>756</v>
      </c>
      <c r="B26" s="231">
        <v>75615</v>
      </c>
      <c r="C26" s="231" t="s">
        <v>208</v>
      </c>
      <c r="D26" s="226" t="s">
        <v>382</v>
      </c>
      <c r="E26" s="228">
        <v>0</v>
      </c>
    </row>
    <row r="27" spans="1:5" ht="31.5">
      <c r="A27" s="230">
        <v>756</v>
      </c>
      <c r="B27" s="231">
        <v>75615</v>
      </c>
      <c r="C27" s="231" t="s">
        <v>209</v>
      </c>
      <c r="D27" s="226" t="s">
        <v>240</v>
      </c>
      <c r="E27" s="228">
        <v>1000</v>
      </c>
    </row>
    <row r="28" spans="1:5" ht="15.75">
      <c r="A28" s="230">
        <v>756</v>
      </c>
      <c r="B28" s="231">
        <v>75616</v>
      </c>
      <c r="C28" s="231" t="s">
        <v>204</v>
      </c>
      <c r="D28" s="226" t="s">
        <v>378</v>
      </c>
      <c r="E28" s="228">
        <v>678723</v>
      </c>
    </row>
    <row r="29" spans="1:5" ht="15.75">
      <c r="A29" s="230">
        <v>756</v>
      </c>
      <c r="B29" s="231">
        <v>75616</v>
      </c>
      <c r="C29" s="231" t="s">
        <v>205</v>
      </c>
      <c r="D29" s="226" t="s">
        <v>379</v>
      </c>
      <c r="E29" s="228">
        <v>486041</v>
      </c>
    </row>
    <row r="30" spans="1:5" ht="15.75">
      <c r="A30" s="230">
        <v>756</v>
      </c>
      <c r="B30" s="231">
        <v>75616</v>
      </c>
      <c r="C30" s="231" t="s">
        <v>206</v>
      </c>
      <c r="D30" s="226" t="s">
        <v>380</v>
      </c>
      <c r="E30" s="228">
        <v>19331</v>
      </c>
    </row>
    <row r="31" spans="1:5" ht="15.75">
      <c r="A31" s="230">
        <v>756</v>
      </c>
      <c r="B31" s="231">
        <v>75616</v>
      </c>
      <c r="C31" s="231" t="s">
        <v>207</v>
      </c>
      <c r="D31" s="226" t="s">
        <v>381</v>
      </c>
      <c r="E31" s="228">
        <v>83228</v>
      </c>
    </row>
    <row r="32" spans="1:5" ht="15.75">
      <c r="A32" s="230">
        <v>756</v>
      </c>
      <c r="B32" s="231">
        <v>75616</v>
      </c>
      <c r="C32" s="231" t="s">
        <v>428</v>
      </c>
      <c r="D32" s="226" t="s">
        <v>383</v>
      </c>
      <c r="E32" s="228">
        <v>28209</v>
      </c>
    </row>
    <row r="33" spans="1:5" ht="15.75">
      <c r="A33" s="230">
        <v>756</v>
      </c>
      <c r="B33" s="231">
        <v>75616</v>
      </c>
      <c r="C33" s="231" t="s">
        <v>429</v>
      </c>
      <c r="D33" s="226" t="s">
        <v>384</v>
      </c>
      <c r="E33" s="228">
        <v>2082</v>
      </c>
    </row>
    <row r="34" spans="1:5" ht="15.75">
      <c r="A34" s="230">
        <v>756</v>
      </c>
      <c r="B34" s="231">
        <v>75616</v>
      </c>
      <c r="C34" s="231" t="s">
        <v>430</v>
      </c>
      <c r="D34" s="226" t="s">
        <v>385</v>
      </c>
      <c r="E34" s="228">
        <v>185258</v>
      </c>
    </row>
    <row r="35" spans="1:5" ht="15.75">
      <c r="A35" s="230">
        <v>756</v>
      </c>
      <c r="B35" s="231">
        <v>75616</v>
      </c>
      <c r="C35" s="231" t="s">
        <v>208</v>
      </c>
      <c r="D35" s="226" t="s">
        <v>382</v>
      </c>
      <c r="E35" s="228">
        <v>107194</v>
      </c>
    </row>
    <row r="36" spans="1:5" ht="15.75">
      <c r="A36" s="230">
        <v>756</v>
      </c>
      <c r="B36" s="231">
        <v>75616</v>
      </c>
      <c r="C36" s="231" t="s">
        <v>209</v>
      </c>
      <c r="D36" s="226" t="s">
        <v>386</v>
      </c>
      <c r="E36" s="228">
        <v>2990</v>
      </c>
    </row>
    <row r="37" spans="1:5" ht="15.75">
      <c r="A37" s="230">
        <v>756</v>
      </c>
      <c r="B37" s="231">
        <v>75618</v>
      </c>
      <c r="C37" s="231" t="s">
        <v>431</v>
      </c>
      <c r="D37" s="226" t="s">
        <v>387</v>
      </c>
      <c r="E37" s="228">
        <v>65837</v>
      </c>
    </row>
    <row r="38" spans="1:5" ht="31.5">
      <c r="A38" s="230">
        <v>756</v>
      </c>
      <c r="B38" s="231">
        <v>75618</v>
      </c>
      <c r="C38" s="231" t="s">
        <v>432</v>
      </c>
      <c r="D38" s="226" t="s">
        <v>388</v>
      </c>
      <c r="E38" s="228">
        <v>114450</v>
      </c>
    </row>
    <row r="39" spans="1:5" ht="15.75">
      <c r="A39" s="230">
        <v>756</v>
      </c>
      <c r="B39" s="231">
        <v>75621</v>
      </c>
      <c r="C39" s="231" t="s">
        <v>440</v>
      </c>
      <c r="D39" s="226" t="s">
        <v>389</v>
      </c>
      <c r="E39" s="228">
        <v>3066145</v>
      </c>
    </row>
    <row r="40" spans="1:5" ht="15.75">
      <c r="A40" s="230">
        <v>756</v>
      </c>
      <c r="B40" s="231">
        <v>75621</v>
      </c>
      <c r="C40" s="231" t="s">
        <v>441</v>
      </c>
      <c r="D40" s="226" t="s">
        <v>390</v>
      </c>
      <c r="E40" s="228">
        <v>56300</v>
      </c>
    </row>
    <row r="41" spans="1:5" ht="31.5">
      <c r="A41" s="230">
        <v>758</v>
      </c>
      <c r="B41" s="231">
        <v>75801</v>
      </c>
      <c r="C41" s="231">
        <v>2920</v>
      </c>
      <c r="D41" s="226" t="s">
        <v>391</v>
      </c>
      <c r="E41" s="228">
        <v>6015066</v>
      </c>
    </row>
    <row r="42" spans="1:5" ht="31.5">
      <c r="A42" s="230">
        <v>758</v>
      </c>
      <c r="B42" s="231">
        <v>75807</v>
      </c>
      <c r="C42" s="231">
        <v>2920</v>
      </c>
      <c r="D42" s="226" t="s">
        <v>392</v>
      </c>
      <c r="E42" s="228">
        <v>3097187</v>
      </c>
    </row>
    <row r="43" spans="1:5" ht="63">
      <c r="A43" s="230">
        <v>801</v>
      </c>
      <c r="B43" s="232">
        <v>80101</v>
      </c>
      <c r="C43" s="232" t="s">
        <v>198</v>
      </c>
      <c r="D43" s="227" t="s">
        <v>370</v>
      </c>
      <c r="E43" s="229">
        <v>21917</v>
      </c>
    </row>
    <row r="44" spans="1:5" ht="15.75">
      <c r="A44" s="230">
        <v>801</v>
      </c>
      <c r="B44" s="231">
        <v>80101</v>
      </c>
      <c r="C44" s="231" t="s">
        <v>201</v>
      </c>
      <c r="D44" s="226" t="s">
        <v>374</v>
      </c>
      <c r="E44" s="228">
        <v>4700</v>
      </c>
    </row>
    <row r="45" spans="1:5" ht="15.75">
      <c r="A45" s="230">
        <v>801</v>
      </c>
      <c r="B45" s="231">
        <v>80104</v>
      </c>
      <c r="C45" s="231" t="s">
        <v>201</v>
      </c>
      <c r="D45" s="226" t="s">
        <v>374</v>
      </c>
      <c r="E45" s="228">
        <v>107264</v>
      </c>
    </row>
    <row r="46" spans="1:5" ht="63">
      <c r="A46" s="230">
        <v>801</v>
      </c>
      <c r="B46" s="231">
        <v>80110</v>
      </c>
      <c r="C46" s="231" t="s">
        <v>198</v>
      </c>
      <c r="D46" s="226" t="s">
        <v>370</v>
      </c>
      <c r="E46" s="228">
        <v>4000</v>
      </c>
    </row>
    <row r="47" spans="1:5" ht="15.75">
      <c r="A47" s="230">
        <v>801</v>
      </c>
      <c r="B47" s="231">
        <v>80110</v>
      </c>
      <c r="C47" s="231" t="s">
        <v>201</v>
      </c>
      <c r="D47" s="226" t="s">
        <v>374</v>
      </c>
      <c r="E47" s="228">
        <v>2000</v>
      </c>
    </row>
    <row r="48" spans="1:5" ht="63">
      <c r="A48" s="230">
        <v>852</v>
      </c>
      <c r="B48" s="232">
        <v>85203</v>
      </c>
      <c r="C48" s="232">
        <v>2010</v>
      </c>
      <c r="D48" s="227" t="s">
        <v>393</v>
      </c>
      <c r="E48" s="229">
        <v>231000</v>
      </c>
    </row>
    <row r="49" spans="1:5" ht="63">
      <c r="A49" s="230">
        <v>852</v>
      </c>
      <c r="B49" s="231">
        <v>85212</v>
      </c>
      <c r="C49" s="231">
        <v>2010</v>
      </c>
      <c r="D49" s="226" t="s">
        <v>393</v>
      </c>
      <c r="E49" s="228">
        <v>4061711</v>
      </c>
    </row>
    <row r="50" spans="1:5" ht="63">
      <c r="A50" s="230">
        <v>852</v>
      </c>
      <c r="B50" s="231">
        <v>85213</v>
      </c>
      <c r="C50" s="231">
        <v>2010</v>
      </c>
      <c r="D50" s="226" t="s">
        <v>393</v>
      </c>
      <c r="E50" s="228">
        <v>13436</v>
      </c>
    </row>
    <row r="51" spans="1:5" ht="63">
      <c r="A51" s="230">
        <v>852</v>
      </c>
      <c r="B51" s="231">
        <v>85214</v>
      </c>
      <c r="C51" s="231">
        <v>2010</v>
      </c>
      <c r="D51" s="226" t="s">
        <v>394</v>
      </c>
      <c r="E51" s="228">
        <v>108307</v>
      </c>
    </row>
    <row r="52" spans="1:5" ht="47.25">
      <c r="A52" s="230">
        <v>852</v>
      </c>
      <c r="B52" s="231">
        <v>85214</v>
      </c>
      <c r="C52" s="231">
        <v>2030</v>
      </c>
      <c r="D52" s="226" t="s">
        <v>395</v>
      </c>
      <c r="E52" s="228">
        <v>128640</v>
      </c>
    </row>
    <row r="53" spans="1:5" ht="47.25">
      <c r="A53" s="230">
        <v>852</v>
      </c>
      <c r="B53" s="231">
        <v>85219</v>
      </c>
      <c r="C53" s="231">
        <v>2030</v>
      </c>
      <c r="D53" s="226" t="s">
        <v>396</v>
      </c>
      <c r="E53" s="228">
        <v>313034</v>
      </c>
    </row>
    <row r="54" spans="1:5" ht="15.75">
      <c r="A54" s="230">
        <v>852</v>
      </c>
      <c r="B54" s="231">
        <v>85228</v>
      </c>
      <c r="C54" s="231" t="s">
        <v>201</v>
      </c>
      <c r="D54" s="226" t="s">
        <v>374</v>
      </c>
      <c r="E54" s="228">
        <v>11797</v>
      </c>
    </row>
    <row r="55" spans="1:5" ht="63">
      <c r="A55" s="230">
        <v>852</v>
      </c>
      <c r="B55" s="231">
        <v>85228</v>
      </c>
      <c r="C55" s="231">
        <v>2010</v>
      </c>
      <c r="D55" s="226" t="s">
        <v>393</v>
      </c>
      <c r="E55" s="228">
        <v>92344</v>
      </c>
    </row>
    <row r="56" spans="1:5" ht="47.25">
      <c r="A56" s="230">
        <v>852</v>
      </c>
      <c r="B56" s="232">
        <v>85228</v>
      </c>
      <c r="C56" s="232">
        <v>2360</v>
      </c>
      <c r="D56" s="227" t="s">
        <v>373</v>
      </c>
      <c r="E56" s="229">
        <v>100</v>
      </c>
    </row>
    <row r="57" spans="1:5" ht="63">
      <c r="A57" s="230">
        <v>852</v>
      </c>
      <c r="B57" s="231">
        <v>85295</v>
      </c>
      <c r="C57" s="231">
        <v>2030</v>
      </c>
      <c r="D57" s="226" t="s">
        <v>393</v>
      </c>
      <c r="E57" s="228">
        <v>137355</v>
      </c>
    </row>
    <row r="58" spans="1:5" ht="47.25">
      <c r="A58" s="230">
        <v>900</v>
      </c>
      <c r="B58" s="231">
        <v>90095</v>
      </c>
      <c r="C58" s="231">
        <v>6290</v>
      </c>
      <c r="D58" s="226" t="s">
        <v>397</v>
      </c>
      <c r="E58" s="228">
        <v>833432</v>
      </c>
    </row>
    <row r="59" spans="1:5" ht="15.75">
      <c r="A59" s="253" t="s">
        <v>175</v>
      </c>
      <c r="B59" s="254"/>
      <c r="C59" s="254"/>
      <c r="D59" s="255"/>
      <c r="E59" s="228">
        <f>SUM(E7:E58)</f>
        <v>22790023</v>
      </c>
    </row>
  </sheetData>
  <mergeCells count="7">
    <mergeCell ref="A59:D59"/>
    <mergeCell ref="B1:E1"/>
    <mergeCell ref="A4:A5"/>
    <mergeCell ref="B4:B5"/>
    <mergeCell ref="C4:C5"/>
    <mergeCell ref="D4:D5"/>
    <mergeCell ref="E4:E5"/>
  </mergeCells>
  <printOptions horizontalCentered="1"/>
  <pageMargins left="0.5511811023622047" right="0.5511811023622047" top="1.4173228346456694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9">
      <selection activeCell="G34" sqref="G34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125" style="0" customWidth="1"/>
    <col min="4" max="4" width="13.625" style="0" customWidth="1"/>
    <col min="5" max="5" width="13.25390625" style="0" customWidth="1"/>
    <col min="6" max="6" width="9.625" style="0" customWidth="1"/>
    <col min="7" max="7" width="13.125" style="0" customWidth="1"/>
    <col min="8" max="8" width="10.125" style="0" customWidth="1"/>
    <col min="9" max="9" width="13.00390625" style="0" customWidth="1"/>
  </cols>
  <sheetData>
    <row r="1" spans="1:9" ht="16.5">
      <c r="A1" s="294" t="s">
        <v>73</v>
      </c>
      <c r="B1" s="294"/>
      <c r="C1" s="294"/>
      <c r="D1" s="294"/>
      <c r="E1" s="294"/>
      <c r="F1" s="294"/>
      <c r="G1" s="294"/>
      <c r="H1" s="294"/>
      <c r="I1" s="294"/>
    </row>
    <row r="2" spans="1:9" ht="16.5">
      <c r="A2" s="294" t="s">
        <v>191</v>
      </c>
      <c r="B2" s="294"/>
      <c r="C2" s="294"/>
      <c r="D2" s="294"/>
      <c r="E2" s="294"/>
      <c r="F2" s="294"/>
      <c r="G2" s="294"/>
      <c r="H2" s="294"/>
      <c r="I2" s="294"/>
    </row>
    <row r="3" spans="1:9" ht="13.5" customHeight="1">
      <c r="A3" s="7"/>
      <c r="B3" s="7"/>
      <c r="C3" s="7"/>
      <c r="D3" s="7"/>
      <c r="E3" s="7"/>
      <c r="F3" s="7"/>
      <c r="G3" s="7"/>
      <c r="H3" s="7"/>
      <c r="I3" s="7"/>
    </row>
    <row r="4" spans="1:9" ht="12.75">
      <c r="A4" s="2"/>
      <c r="B4" s="2"/>
      <c r="C4" s="2"/>
      <c r="D4" s="2"/>
      <c r="E4" s="2"/>
      <c r="F4" s="2"/>
      <c r="G4" s="2"/>
      <c r="H4" s="2"/>
      <c r="I4" s="10" t="s">
        <v>47</v>
      </c>
    </row>
    <row r="5" spans="1:9" ht="15" customHeight="1">
      <c r="A5" s="276" t="s">
        <v>74</v>
      </c>
      <c r="B5" s="276" t="s">
        <v>0</v>
      </c>
      <c r="C5" s="275" t="s">
        <v>2</v>
      </c>
      <c r="D5" s="275" t="s">
        <v>80</v>
      </c>
      <c r="E5" s="275" t="s">
        <v>102</v>
      </c>
      <c r="F5" s="275"/>
      <c r="G5" s="275" t="s">
        <v>9</v>
      </c>
      <c r="H5" s="275"/>
      <c r="I5" s="275" t="s">
        <v>82</v>
      </c>
    </row>
    <row r="6" spans="1:9" ht="15" customHeight="1">
      <c r="A6" s="276"/>
      <c r="B6" s="276"/>
      <c r="C6" s="275"/>
      <c r="D6" s="275"/>
      <c r="E6" s="275" t="s">
        <v>7</v>
      </c>
      <c r="F6" s="275" t="s">
        <v>192</v>
      </c>
      <c r="G6" s="275" t="s">
        <v>7</v>
      </c>
      <c r="H6" s="275" t="s">
        <v>81</v>
      </c>
      <c r="I6" s="275"/>
    </row>
    <row r="7" spans="1:9" ht="15" customHeight="1">
      <c r="A7" s="276"/>
      <c r="B7" s="276"/>
      <c r="C7" s="275"/>
      <c r="D7" s="275"/>
      <c r="E7" s="275"/>
      <c r="F7" s="275"/>
      <c r="G7" s="275"/>
      <c r="H7" s="275"/>
      <c r="I7" s="275"/>
    </row>
    <row r="8" spans="1:9" ht="15" customHeight="1">
      <c r="A8" s="276"/>
      <c r="B8" s="276"/>
      <c r="C8" s="275"/>
      <c r="D8" s="275"/>
      <c r="E8" s="275"/>
      <c r="F8" s="275"/>
      <c r="G8" s="275"/>
      <c r="H8" s="275"/>
      <c r="I8" s="275"/>
    </row>
    <row r="9" spans="1:9" ht="9" customHeight="1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</row>
    <row r="10" spans="1:9" ht="21.75" customHeight="1">
      <c r="A10" s="39" t="s">
        <v>11</v>
      </c>
      <c r="B10" s="24" t="s">
        <v>12</v>
      </c>
      <c r="C10" s="24"/>
      <c r="D10" s="24"/>
      <c r="E10" s="24"/>
      <c r="F10" s="24"/>
      <c r="G10" s="24"/>
      <c r="H10" s="24"/>
      <c r="I10" s="24"/>
    </row>
    <row r="11" spans="1:9" ht="21.75" customHeight="1">
      <c r="A11" s="40"/>
      <c r="B11" s="41" t="s">
        <v>6</v>
      </c>
      <c r="C11" s="41"/>
      <c r="D11" s="25"/>
      <c r="E11" s="25"/>
      <c r="F11" s="25"/>
      <c r="G11" s="25"/>
      <c r="H11" s="25"/>
      <c r="I11" s="25"/>
    </row>
    <row r="12" spans="1:9" ht="38.25">
      <c r="A12" s="40"/>
      <c r="B12" s="238" t="s">
        <v>437</v>
      </c>
      <c r="C12" s="42">
        <v>400</v>
      </c>
      <c r="D12" s="239">
        <v>1000</v>
      </c>
      <c r="E12" s="239">
        <v>1280535</v>
      </c>
      <c r="F12" s="239"/>
      <c r="G12" s="239">
        <v>1281435</v>
      </c>
      <c r="H12" s="239"/>
      <c r="I12" s="239">
        <v>100</v>
      </c>
    </row>
    <row r="13" spans="1:9" ht="38.25">
      <c r="A13" s="40"/>
      <c r="B13" s="238" t="s">
        <v>438</v>
      </c>
      <c r="C13" s="42">
        <v>900</v>
      </c>
      <c r="D13" s="239">
        <v>12700</v>
      </c>
      <c r="E13" s="239">
        <v>1363369</v>
      </c>
      <c r="F13" s="239">
        <v>55000</v>
      </c>
      <c r="G13" s="239">
        <v>1360469</v>
      </c>
      <c r="H13" s="239"/>
      <c r="I13" s="239">
        <v>15600</v>
      </c>
    </row>
    <row r="14" spans="1:9" ht="21.75" customHeight="1">
      <c r="A14" s="40"/>
      <c r="B14" s="42" t="s">
        <v>15</v>
      </c>
      <c r="C14" s="42"/>
      <c r="D14" s="25"/>
      <c r="E14" s="25"/>
      <c r="F14" s="25"/>
      <c r="G14" s="25"/>
      <c r="H14" s="25"/>
      <c r="I14" s="25"/>
    </row>
    <row r="15" spans="1:9" ht="21.75" customHeight="1">
      <c r="A15" s="43"/>
      <c r="B15" s="44" t="s">
        <v>1</v>
      </c>
      <c r="C15" s="44"/>
      <c r="D15" s="26"/>
      <c r="E15" s="26"/>
      <c r="F15" s="26"/>
      <c r="G15" s="26"/>
      <c r="H15" s="26"/>
      <c r="I15" s="26"/>
    </row>
    <row r="16" spans="1:9" ht="21.75" customHeight="1">
      <c r="A16" s="39" t="s">
        <v>17</v>
      </c>
      <c r="B16" s="24" t="s">
        <v>16</v>
      </c>
      <c r="C16" s="24"/>
      <c r="D16" s="24"/>
      <c r="E16" s="24"/>
      <c r="F16" s="24"/>
      <c r="G16" s="24"/>
      <c r="H16" s="24"/>
      <c r="I16" s="24"/>
    </row>
    <row r="17" spans="1:9" ht="21.75" customHeight="1">
      <c r="A17" s="40"/>
      <c r="B17" s="41" t="s">
        <v>6</v>
      </c>
      <c r="C17" s="41"/>
      <c r="D17" s="25"/>
      <c r="E17" s="25"/>
      <c r="F17" s="25"/>
      <c r="G17" s="25"/>
      <c r="H17" s="25"/>
      <c r="I17" s="25"/>
    </row>
    <row r="18" spans="1:9" ht="21.75" customHeight="1">
      <c r="A18" s="40"/>
      <c r="B18" s="42" t="s">
        <v>13</v>
      </c>
      <c r="C18" s="42"/>
      <c r="D18" s="25"/>
      <c r="E18" s="25"/>
      <c r="F18" s="25"/>
      <c r="G18" s="25"/>
      <c r="H18" s="25"/>
      <c r="I18" s="25"/>
    </row>
    <row r="19" spans="1:9" ht="21.75" customHeight="1">
      <c r="A19" s="40"/>
      <c r="B19" s="42" t="s">
        <v>14</v>
      </c>
      <c r="C19" s="42"/>
      <c r="D19" s="25"/>
      <c r="E19" s="25"/>
      <c r="F19" s="25"/>
      <c r="G19" s="25"/>
      <c r="H19" s="25"/>
      <c r="I19" s="25"/>
    </row>
    <row r="20" spans="1:9" ht="21.75" customHeight="1">
      <c r="A20" s="40"/>
      <c r="B20" s="42" t="s">
        <v>15</v>
      </c>
      <c r="C20" s="42"/>
      <c r="D20" s="25"/>
      <c r="E20" s="25"/>
      <c r="F20" s="25"/>
      <c r="G20" s="25"/>
      <c r="H20" s="25"/>
      <c r="I20" s="25"/>
    </row>
    <row r="21" spans="1:9" ht="21.75" customHeight="1">
      <c r="A21" s="43"/>
      <c r="B21" s="44" t="s">
        <v>1</v>
      </c>
      <c r="C21" s="44"/>
      <c r="D21" s="26"/>
      <c r="E21" s="26"/>
      <c r="F21" s="26"/>
      <c r="G21" s="26"/>
      <c r="H21" s="26"/>
      <c r="I21" s="26"/>
    </row>
    <row r="22" spans="1:9" ht="21.75" customHeight="1">
      <c r="A22" s="39" t="s">
        <v>18</v>
      </c>
      <c r="B22" s="24" t="s">
        <v>104</v>
      </c>
      <c r="C22" s="24"/>
      <c r="D22" s="24"/>
      <c r="E22" s="24"/>
      <c r="F22" s="24"/>
      <c r="G22" s="24"/>
      <c r="H22" s="24"/>
      <c r="I22" s="24"/>
    </row>
    <row r="23" spans="1:9" ht="21.75" customHeight="1">
      <c r="A23" s="25"/>
      <c r="B23" s="41" t="s">
        <v>6</v>
      </c>
      <c r="C23" s="41"/>
      <c r="D23" s="25"/>
      <c r="E23" s="25"/>
      <c r="F23" s="40"/>
      <c r="G23" s="25"/>
      <c r="H23" s="25"/>
      <c r="I23" s="25"/>
    </row>
    <row r="24" spans="1:9" ht="21.75" customHeight="1">
      <c r="A24" s="25"/>
      <c r="B24" s="42" t="s">
        <v>13</v>
      </c>
      <c r="C24" s="42"/>
      <c r="D24" s="25"/>
      <c r="E24" s="25"/>
      <c r="F24" s="40" t="s">
        <v>55</v>
      </c>
      <c r="G24" s="25"/>
      <c r="H24" s="25"/>
      <c r="I24" s="25"/>
    </row>
    <row r="25" spans="1:9" ht="21.75" customHeight="1">
      <c r="A25" s="25"/>
      <c r="B25" s="42" t="s">
        <v>14</v>
      </c>
      <c r="C25" s="42"/>
      <c r="D25" s="25"/>
      <c r="E25" s="25"/>
      <c r="F25" s="40" t="s">
        <v>55</v>
      </c>
      <c r="G25" s="25"/>
      <c r="H25" s="25"/>
      <c r="I25" s="25"/>
    </row>
    <row r="26" spans="1:9" ht="21.75" customHeight="1">
      <c r="A26" s="25"/>
      <c r="B26" s="42" t="s">
        <v>15</v>
      </c>
      <c r="C26" s="42"/>
      <c r="D26" s="25"/>
      <c r="E26" s="25"/>
      <c r="F26" s="40" t="s">
        <v>55</v>
      </c>
      <c r="G26" s="25"/>
      <c r="H26" s="25"/>
      <c r="I26" s="25"/>
    </row>
    <row r="27" spans="1:9" ht="21.75" customHeight="1">
      <c r="A27" s="26"/>
      <c r="B27" s="44" t="s">
        <v>1</v>
      </c>
      <c r="C27" s="44"/>
      <c r="D27" s="26"/>
      <c r="E27" s="26"/>
      <c r="F27" s="43" t="s">
        <v>55</v>
      </c>
      <c r="G27" s="26"/>
      <c r="H27" s="26"/>
      <c r="I27" s="26"/>
    </row>
    <row r="28" spans="1:9" s="94" customFormat="1" ht="21.75" customHeight="1">
      <c r="A28" s="293" t="s">
        <v>193</v>
      </c>
      <c r="B28" s="293"/>
      <c r="C28" s="95"/>
      <c r="D28" s="240">
        <f>SUM(D12:D27)</f>
        <v>13700</v>
      </c>
      <c r="E28" s="240">
        <f>SUM(E12:E27)</f>
        <v>2643904</v>
      </c>
      <c r="F28" s="240">
        <f>SUM(F12:F27)</f>
        <v>55000</v>
      </c>
      <c r="G28" s="240">
        <f>SUM(G12:G27)</f>
        <v>2641904</v>
      </c>
      <c r="H28" s="240"/>
      <c r="I28" s="240">
        <f>SUM(I12:I27)</f>
        <v>15700</v>
      </c>
    </row>
    <row r="29" ht="4.5" customHeight="1"/>
    <row r="30" ht="14.25">
      <c r="A30" t="s">
        <v>103</v>
      </c>
    </row>
  </sheetData>
  <mergeCells count="14">
    <mergeCell ref="A1:I1"/>
    <mergeCell ref="A2:I2"/>
    <mergeCell ref="A5:A8"/>
    <mergeCell ref="B5:B8"/>
    <mergeCell ref="D5:D8"/>
    <mergeCell ref="E6:E8"/>
    <mergeCell ref="F6:F8"/>
    <mergeCell ref="G6:G8"/>
    <mergeCell ref="H6:H8"/>
    <mergeCell ref="I5:I8"/>
    <mergeCell ref="A28:B28"/>
    <mergeCell ref="E5:F5"/>
    <mergeCell ref="G5:H5"/>
    <mergeCell ref="C5:C8"/>
  </mergeCells>
  <printOptions horizontalCentered="1"/>
  <pageMargins left="0.5118110236220472" right="0.31496062992125984" top="1.8110236220472442" bottom="0.7874015748031497" header="0.5118110236220472" footer="0.5118110236220472"/>
  <pageSetup horizontalDpi="600" verticalDpi="600" orientation="portrait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E16" sqref="E16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1:6" ht="19.5" customHeight="1">
      <c r="A1" s="287" t="s">
        <v>108</v>
      </c>
      <c r="B1" s="287"/>
      <c r="C1" s="287"/>
      <c r="D1" s="287"/>
      <c r="E1" s="287"/>
      <c r="F1" s="287"/>
    </row>
    <row r="2" spans="4:6" ht="19.5" customHeight="1">
      <c r="D2" s="7"/>
      <c r="E2" s="7"/>
      <c r="F2" s="7"/>
    </row>
    <row r="3" spans="4:6" ht="19.5" customHeight="1">
      <c r="D3" s="2"/>
      <c r="E3" s="2"/>
      <c r="F3" s="12" t="s">
        <v>47</v>
      </c>
    </row>
    <row r="4" spans="1:6" ht="19.5" customHeight="1">
      <c r="A4" s="276" t="s">
        <v>74</v>
      </c>
      <c r="B4" s="276" t="s">
        <v>2</v>
      </c>
      <c r="C4" s="276" t="s">
        <v>3</v>
      </c>
      <c r="D4" s="275" t="s">
        <v>105</v>
      </c>
      <c r="E4" s="275" t="s">
        <v>107</v>
      </c>
      <c r="F4" s="275" t="s">
        <v>48</v>
      </c>
    </row>
    <row r="5" spans="1:6" ht="19.5" customHeight="1">
      <c r="A5" s="276"/>
      <c r="B5" s="276"/>
      <c r="C5" s="276"/>
      <c r="D5" s="275"/>
      <c r="E5" s="275"/>
      <c r="F5" s="275"/>
    </row>
    <row r="6" spans="1:6" ht="19.5" customHeight="1">
      <c r="A6" s="276"/>
      <c r="B6" s="276"/>
      <c r="C6" s="276"/>
      <c r="D6" s="275"/>
      <c r="E6" s="275"/>
      <c r="F6" s="275"/>
    </row>
    <row r="7" spans="1:6" ht="7.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</row>
    <row r="8" spans="1:6" ht="43.5" customHeight="1">
      <c r="A8" s="158" t="s">
        <v>13</v>
      </c>
      <c r="B8" s="45">
        <v>900</v>
      </c>
      <c r="C8" s="161">
        <v>90003</v>
      </c>
      <c r="D8" s="195" t="s">
        <v>320</v>
      </c>
      <c r="E8" s="159" t="s">
        <v>321</v>
      </c>
      <c r="F8" s="160">
        <v>40000</v>
      </c>
    </row>
    <row r="9" spans="1:6" ht="57.75" customHeight="1">
      <c r="A9" s="46" t="s">
        <v>14</v>
      </c>
      <c r="B9" s="46">
        <v>900</v>
      </c>
      <c r="C9" s="46">
        <v>90004</v>
      </c>
      <c r="D9" s="162" t="s">
        <v>320</v>
      </c>
      <c r="E9" s="162" t="s">
        <v>322</v>
      </c>
      <c r="F9" s="163">
        <v>15000</v>
      </c>
    </row>
    <row r="10" spans="1:6" ht="27.75" customHeight="1">
      <c r="A10" s="164"/>
      <c r="B10" s="165"/>
      <c r="C10" s="165"/>
      <c r="D10" s="196"/>
      <c r="E10" s="166"/>
      <c r="F10" s="167"/>
    </row>
    <row r="11" spans="1:6" s="2" customFormat="1" ht="30" customHeight="1">
      <c r="A11" s="295" t="s">
        <v>193</v>
      </c>
      <c r="B11" s="296"/>
      <c r="C11" s="296"/>
      <c r="D11" s="297"/>
      <c r="E11" s="31"/>
      <c r="F11" s="157">
        <f>F8+F9</f>
        <v>55000</v>
      </c>
    </row>
  </sheetData>
  <mergeCells count="8">
    <mergeCell ref="A11:D11"/>
    <mergeCell ref="A1:F1"/>
    <mergeCell ref="F4:F6"/>
    <mergeCell ref="D4:D6"/>
    <mergeCell ref="E4:E6"/>
    <mergeCell ref="A4:A6"/>
    <mergeCell ref="B4:B6"/>
    <mergeCell ref="C4:C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D20" sqref="D20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41.625" style="2" customWidth="1"/>
    <col min="5" max="5" width="22.375" style="2" customWidth="1"/>
    <col min="6" max="16384" width="9.125" style="2" customWidth="1"/>
  </cols>
  <sheetData>
    <row r="1" spans="1:5" ht="19.5" customHeight="1">
      <c r="A1" s="266" t="s">
        <v>72</v>
      </c>
      <c r="B1" s="266"/>
      <c r="C1" s="266"/>
      <c r="D1" s="266"/>
      <c r="E1" s="266"/>
    </row>
    <row r="2" spans="4:5" ht="19.5" customHeight="1">
      <c r="D2" s="7"/>
      <c r="E2" s="7"/>
    </row>
    <row r="3" ht="19.5" customHeight="1">
      <c r="E3" s="12" t="s">
        <v>47</v>
      </c>
    </row>
    <row r="4" spans="1:5" ht="19.5" customHeight="1">
      <c r="A4" s="18" t="s">
        <v>74</v>
      </c>
      <c r="B4" s="18" t="s">
        <v>2</v>
      </c>
      <c r="C4" s="18" t="s">
        <v>3</v>
      </c>
      <c r="D4" s="18" t="s">
        <v>51</v>
      </c>
      <c r="E4" s="18" t="s">
        <v>50</v>
      </c>
    </row>
    <row r="5" spans="1:5" ht="7.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</row>
    <row r="6" spans="1:5" ht="40.5" customHeight="1">
      <c r="A6" s="33" t="s">
        <v>13</v>
      </c>
      <c r="B6" s="33">
        <v>801</v>
      </c>
      <c r="C6" s="33">
        <v>80101</v>
      </c>
      <c r="D6" s="197" t="s">
        <v>323</v>
      </c>
      <c r="E6" s="130">
        <v>31073</v>
      </c>
    </row>
    <row r="7" spans="1:5" ht="40.5" customHeight="1">
      <c r="A7" s="34" t="s">
        <v>14</v>
      </c>
      <c r="B7" s="35">
        <v>801</v>
      </c>
      <c r="C7" s="35">
        <v>80103</v>
      </c>
      <c r="D7" s="36" t="s">
        <v>323</v>
      </c>
      <c r="E7" s="132">
        <v>3500</v>
      </c>
    </row>
    <row r="8" spans="1:5" ht="30" customHeight="1">
      <c r="A8" s="35" t="s">
        <v>15</v>
      </c>
      <c r="B8" s="35">
        <v>852</v>
      </c>
      <c r="C8" s="35">
        <v>85203</v>
      </c>
      <c r="D8" s="35" t="s">
        <v>324</v>
      </c>
      <c r="E8" s="125">
        <v>30000</v>
      </c>
    </row>
    <row r="9" spans="1:5" ht="30" customHeight="1">
      <c r="A9" s="169" t="s">
        <v>1</v>
      </c>
      <c r="B9" s="169">
        <v>852</v>
      </c>
      <c r="C9" s="169">
        <v>85203</v>
      </c>
      <c r="D9" s="169" t="s">
        <v>324</v>
      </c>
      <c r="E9" s="126">
        <v>231000</v>
      </c>
    </row>
    <row r="10" spans="1:5" ht="30" customHeight="1">
      <c r="A10" s="35" t="s">
        <v>20</v>
      </c>
      <c r="B10" s="35">
        <v>921</v>
      </c>
      <c r="C10" s="35">
        <v>92113</v>
      </c>
      <c r="D10" s="35" t="s">
        <v>325</v>
      </c>
      <c r="E10" s="125">
        <v>400000</v>
      </c>
    </row>
    <row r="11" spans="1:5" ht="30" customHeight="1">
      <c r="A11" s="38"/>
      <c r="B11" s="38"/>
      <c r="C11" s="38"/>
      <c r="D11" s="35"/>
      <c r="E11" s="168"/>
    </row>
    <row r="12" spans="1:5" ht="30" customHeight="1">
      <c r="A12" s="295" t="s">
        <v>193</v>
      </c>
      <c r="B12" s="296"/>
      <c r="C12" s="296"/>
      <c r="D12" s="297"/>
      <c r="E12" s="157">
        <f>E6+E7+E8+E9+E10</f>
        <v>695573</v>
      </c>
    </row>
  </sheetData>
  <mergeCells count="2">
    <mergeCell ref="A1:E1"/>
    <mergeCell ref="A12:D12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D19" sqref="D19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19.625" style="0" customWidth="1"/>
  </cols>
  <sheetData>
    <row r="1" spans="1:5" ht="48.75" customHeight="1">
      <c r="A1" s="288" t="s">
        <v>194</v>
      </c>
      <c r="B1" s="288"/>
      <c r="C1" s="288"/>
      <c r="D1" s="288"/>
      <c r="E1" s="288"/>
    </row>
    <row r="2" spans="4:5" ht="19.5" customHeight="1">
      <c r="D2" s="7"/>
      <c r="E2" s="7"/>
    </row>
    <row r="3" spans="4:5" ht="19.5" customHeight="1">
      <c r="D3" s="2"/>
      <c r="E3" s="10" t="s">
        <v>47</v>
      </c>
    </row>
    <row r="4" spans="1:5" ht="19.5" customHeight="1">
      <c r="A4" s="18" t="s">
        <v>74</v>
      </c>
      <c r="B4" s="18" t="s">
        <v>2</v>
      </c>
      <c r="C4" s="18" t="s">
        <v>3</v>
      </c>
      <c r="D4" s="18" t="s">
        <v>49</v>
      </c>
      <c r="E4" s="18" t="s">
        <v>50</v>
      </c>
    </row>
    <row r="5" spans="1:5" s="101" customFormat="1" ht="7.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</row>
    <row r="6" spans="1:5" ht="30" customHeight="1">
      <c r="A6" s="45" t="s">
        <v>13</v>
      </c>
      <c r="B6" s="45">
        <v>600</v>
      </c>
      <c r="C6" s="45">
        <v>60014</v>
      </c>
      <c r="D6" s="159" t="s">
        <v>326</v>
      </c>
      <c r="E6" s="160">
        <v>250000</v>
      </c>
    </row>
    <row r="7" spans="1:5" ht="34.5" customHeight="1">
      <c r="A7" s="46" t="s">
        <v>14</v>
      </c>
      <c r="B7" s="46">
        <v>754</v>
      </c>
      <c r="C7" s="46">
        <v>75403</v>
      </c>
      <c r="D7" s="162" t="s">
        <v>327</v>
      </c>
      <c r="E7" s="163">
        <v>11000</v>
      </c>
    </row>
    <row r="8" spans="1:5" ht="30" customHeight="1">
      <c r="A8" s="46" t="s">
        <v>15</v>
      </c>
      <c r="B8" s="46">
        <v>926</v>
      </c>
      <c r="C8" s="46">
        <v>92605</v>
      </c>
      <c r="D8" s="162" t="s">
        <v>328</v>
      </c>
      <c r="E8" s="163">
        <v>70000</v>
      </c>
    </row>
    <row r="9" spans="1:5" ht="30" customHeight="1">
      <c r="A9" s="47"/>
      <c r="B9" s="47"/>
      <c r="C9" s="47"/>
      <c r="D9" s="47"/>
      <c r="E9" s="47"/>
    </row>
    <row r="10" spans="1:5" ht="30" customHeight="1">
      <c r="A10" s="295" t="s">
        <v>193</v>
      </c>
      <c r="B10" s="296"/>
      <c r="C10" s="296"/>
      <c r="D10" s="297"/>
      <c r="E10" s="157">
        <f>E6+E7+E8</f>
        <v>331000</v>
      </c>
    </row>
  </sheetData>
  <mergeCells count="2">
    <mergeCell ref="A1:E1"/>
    <mergeCell ref="A10:D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B23" sqref="B23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264" t="s">
        <v>44</v>
      </c>
      <c r="B1" s="264"/>
      <c r="C1" s="264"/>
      <c r="D1" s="7"/>
      <c r="E1" s="7"/>
      <c r="F1" s="7"/>
      <c r="G1" s="7"/>
      <c r="H1" s="7"/>
      <c r="I1" s="7"/>
      <c r="J1" s="7"/>
    </row>
    <row r="2" spans="1:7" ht="19.5" customHeight="1">
      <c r="A2" s="264" t="s">
        <v>52</v>
      </c>
      <c r="B2" s="264"/>
      <c r="C2" s="264"/>
      <c r="D2" s="7"/>
      <c r="E2" s="7"/>
      <c r="F2" s="7"/>
      <c r="G2" s="7"/>
    </row>
    <row r="4" ht="12.75">
      <c r="C4" s="10" t="s">
        <v>47</v>
      </c>
    </row>
    <row r="5" spans="1:10" ht="19.5" customHeight="1">
      <c r="A5" s="18" t="s">
        <v>74</v>
      </c>
      <c r="B5" s="18" t="s">
        <v>0</v>
      </c>
      <c r="C5" s="18" t="s">
        <v>68</v>
      </c>
      <c r="D5" s="8"/>
      <c r="E5" s="8"/>
      <c r="F5" s="8"/>
      <c r="G5" s="8"/>
      <c r="H5" s="8"/>
      <c r="I5" s="9"/>
      <c r="J5" s="9"/>
    </row>
    <row r="6" spans="1:10" ht="19.5" customHeight="1">
      <c r="A6" s="29" t="s">
        <v>11</v>
      </c>
      <c r="B6" s="48" t="s">
        <v>80</v>
      </c>
      <c r="C6" s="221">
        <v>67</v>
      </c>
      <c r="D6" s="8"/>
      <c r="E6" s="8"/>
      <c r="F6" s="8"/>
      <c r="G6" s="8"/>
      <c r="H6" s="8"/>
      <c r="I6" s="9"/>
      <c r="J6" s="9"/>
    </row>
    <row r="7" spans="1:10" ht="19.5" customHeight="1">
      <c r="A7" s="29" t="s">
        <v>17</v>
      </c>
      <c r="B7" s="48" t="s">
        <v>10</v>
      </c>
      <c r="C7" s="222">
        <f>SUM(C8:C10)</f>
        <v>40000</v>
      </c>
      <c r="D7" s="8"/>
      <c r="E7" s="8"/>
      <c r="F7" s="8"/>
      <c r="G7" s="8"/>
      <c r="H7" s="8"/>
      <c r="I7" s="9"/>
      <c r="J7" s="9"/>
    </row>
    <row r="8" spans="1:10" ht="19.5" customHeight="1">
      <c r="A8" s="49" t="s">
        <v>13</v>
      </c>
      <c r="B8" s="50" t="s">
        <v>424</v>
      </c>
      <c r="C8" s="223">
        <v>40000</v>
      </c>
      <c r="D8" s="8"/>
      <c r="E8" s="8"/>
      <c r="F8" s="8"/>
      <c r="G8" s="8"/>
      <c r="H8" s="8"/>
      <c r="I8" s="9"/>
      <c r="J8" s="9"/>
    </row>
    <row r="9" spans="1:10" ht="19.5" customHeight="1">
      <c r="A9" s="34" t="s">
        <v>14</v>
      </c>
      <c r="B9" s="51"/>
      <c r="C9" s="221"/>
      <c r="D9" s="8"/>
      <c r="E9" s="8"/>
      <c r="F9" s="8"/>
      <c r="G9" s="8"/>
      <c r="H9" s="8"/>
      <c r="I9" s="9"/>
      <c r="J9" s="9"/>
    </row>
    <row r="10" spans="1:10" ht="19.5" customHeight="1">
      <c r="A10" s="37" t="s">
        <v>15</v>
      </c>
      <c r="B10" s="52"/>
      <c r="C10" s="221"/>
      <c r="D10" s="8"/>
      <c r="E10" s="8"/>
      <c r="F10" s="8"/>
      <c r="G10" s="8"/>
      <c r="H10" s="8"/>
      <c r="I10" s="9"/>
      <c r="J10" s="9"/>
    </row>
    <row r="11" spans="1:10" ht="19.5" customHeight="1">
      <c r="A11" s="29" t="s">
        <v>18</v>
      </c>
      <c r="B11" s="48" t="s">
        <v>9</v>
      </c>
      <c r="C11" s="221">
        <f>C12</f>
        <v>40000</v>
      </c>
      <c r="D11" s="8"/>
      <c r="E11" s="8"/>
      <c r="F11" s="8"/>
      <c r="G11" s="8"/>
      <c r="H11" s="8"/>
      <c r="I11" s="9"/>
      <c r="J11" s="9"/>
    </row>
    <row r="12" spans="1:10" ht="19.5" customHeight="1">
      <c r="A12" s="32" t="s">
        <v>13</v>
      </c>
      <c r="B12" s="53" t="s">
        <v>42</v>
      </c>
      <c r="C12" s="223">
        <f>SUM(C13:C18)</f>
        <v>40000</v>
      </c>
      <c r="D12" s="8"/>
      <c r="E12" s="8"/>
      <c r="F12" s="8"/>
      <c r="G12" s="8"/>
      <c r="H12" s="8"/>
      <c r="I12" s="9"/>
      <c r="J12" s="9"/>
    </row>
    <row r="13" spans="1:10" ht="15" customHeight="1">
      <c r="A13" s="34"/>
      <c r="B13" s="51" t="s">
        <v>425</v>
      </c>
      <c r="C13" s="223">
        <v>10000</v>
      </c>
      <c r="D13" s="8"/>
      <c r="E13" s="8"/>
      <c r="F13" s="8"/>
      <c r="G13" s="8"/>
      <c r="H13" s="8"/>
      <c r="I13" s="9"/>
      <c r="J13" s="9"/>
    </row>
    <row r="14" spans="1:10" ht="15" customHeight="1">
      <c r="A14" s="34"/>
      <c r="B14" s="51" t="s">
        <v>426</v>
      </c>
      <c r="C14" s="223">
        <v>10000</v>
      </c>
      <c r="D14" s="8"/>
      <c r="E14" s="8"/>
      <c r="F14" s="8"/>
      <c r="G14" s="8"/>
      <c r="H14" s="8"/>
      <c r="I14" s="9"/>
      <c r="J14" s="9"/>
    </row>
    <row r="15" spans="1:10" ht="15" customHeight="1">
      <c r="A15" s="34"/>
      <c r="B15" s="51" t="s">
        <v>427</v>
      </c>
      <c r="C15" s="223">
        <v>8000</v>
      </c>
      <c r="D15" s="8"/>
      <c r="E15" s="8"/>
      <c r="F15" s="8"/>
      <c r="G15" s="8"/>
      <c r="H15" s="8"/>
      <c r="I15" s="9"/>
      <c r="J15" s="9"/>
    </row>
    <row r="16" spans="1:10" ht="15" customHeight="1">
      <c r="A16" s="34"/>
      <c r="B16" s="51" t="s">
        <v>433</v>
      </c>
      <c r="C16" s="223">
        <v>7000</v>
      </c>
      <c r="D16" s="8"/>
      <c r="E16" s="8"/>
      <c r="F16" s="8"/>
      <c r="G16" s="8"/>
      <c r="H16" s="8"/>
      <c r="I16" s="9"/>
      <c r="J16" s="9"/>
    </row>
    <row r="17" spans="1:10" ht="15" customHeight="1">
      <c r="A17" s="34"/>
      <c r="B17" s="51" t="s">
        <v>434</v>
      </c>
      <c r="C17" s="223"/>
      <c r="D17" s="8"/>
      <c r="E17" s="8"/>
      <c r="F17" s="8"/>
      <c r="G17" s="8"/>
      <c r="H17" s="8"/>
      <c r="I17" s="9"/>
      <c r="J17" s="9"/>
    </row>
    <row r="18" spans="1:10" ht="15" customHeight="1">
      <c r="A18" s="34"/>
      <c r="B18" s="224" t="s">
        <v>435</v>
      </c>
      <c r="C18" s="223">
        <v>5000</v>
      </c>
      <c r="D18" s="8"/>
      <c r="E18" s="8"/>
      <c r="F18" s="8"/>
      <c r="G18" s="8"/>
      <c r="H18" s="8"/>
      <c r="I18" s="9"/>
      <c r="J18" s="9"/>
    </row>
    <row r="19" spans="1:10" ht="19.5" customHeight="1">
      <c r="A19" s="34" t="s">
        <v>14</v>
      </c>
      <c r="B19" s="51" t="s">
        <v>45</v>
      </c>
      <c r="C19" s="221"/>
      <c r="D19" s="8"/>
      <c r="E19" s="8"/>
      <c r="F19" s="8"/>
      <c r="G19" s="8"/>
      <c r="H19" s="8"/>
      <c r="I19" s="9"/>
      <c r="J19" s="9"/>
    </row>
    <row r="20" spans="1:10" ht="15">
      <c r="A20" s="34"/>
      <c r="B20" s="54"/>
      <c r="C20" s="225"/>
      <c r="D20" s="8"/>
      <c r="E20" s="8"/>
      <c r="F20" s="8"/>
      <c r="G20" s="8"/>
      <c r="H20" s="8"/>
      <c r="I20" s="9"/>
      <c r="J20" s="9"/>
    </row>
    <row r="21" spans="1:10" ht="19.5" customHeight="1">
      <c r="A21" s="29" t="s">
        <v>43</v>
      </c>
      <c r="B21" s="48" t="s">
        <v>82</v>
      </c>
      <c r="C21" s="222">
        <f>C6+C7-C11</f>
        <v>67</v>
      </c>
      <c r="D21" s="8"/>
      <c r="E21" s="8"/>
      <c r="F21" s="8"/>
      <c r="G21" s="8"/>
      <c r="H21" s="8"/>
      <c r="I21" s="9"/>
      <c r="J21" s="9"/>
    </row>
    <row r="22" spans="1:10" ht="15">
      <c r="A22" s="8"/>
      <c r="B22" s="8"/>
      <c r="C22" s="8"/>
      <c r="D22" s="8"/>
      <c r="E22" s="8"/>
      <c r="F22" s="8"/>
      <c r="G22" s="8"/>
      <c r="H22" s="8"/>
      <c r="I22" s="9"/>
      <c r="J22" s="9"/>
    </row>
    <row r="23" spans="1:10" ht="15">
      <c r="A23" s="8"/>
      <c r="B23" s="8"/>
      <c r="C23" s="8"/>
      <c r="D23" s="8"/>
      <c r="E23" s="8"/>
      <c r="F23" s="8"/>
      <c r="G23" s="8"/>
      <c r="H23" s="8"/>
      <c r="I23" s="9"/>
      <c r="J23" s="9"/>
    </row>
    <row r="24" spans="1:10" ht="15">
      <c r="A24" s="8"/>
      <c r="B24" s="8"/>
      <c r="C24" s="8"/>
      <c r="D24" s="8"/>
      <c r="E24" s="8"/>
      <c r="F24" s="8"/>
      <c r="G24" s="8"/>
      <c r="H24" s="8"/>
      <c r="I24" s="9"/>
      <c r="J24" s="9"/>
    </row>
    <row r="25" spans="1:10" ht="15">
      <c r="A25" s="8"/>
      <c r="B25" s="8"/>
      <c r="C25" s="8"/>
      <c r="D25" s="8"/>
      <c r="E25" s="8"/>
      <c r="F25" s="8"/>
      <c r="G25" s="8"/>
      <c r="H25" s="8"/>
      <c r="I25" s="9"/>
      <c r="J25" s="9"/>
    </row>
    <row r="26" spans="1:10" ht="15">
      <c r="A26" s="8"/>
      <c r="B26" s="8"/>
      <c r="C26" s="8"/>
      <c r="D26" s="8"/>
      <c r="E26" s="8"/>
      <c r="F26" s="8"/>
      <c r="G26" s="8"/>
      <c r="H26" s="8"/>
      <c r="I26" s="9"/>
      <c r="J26" s="9"/>
    </row>
    <row r="27" spans="1:10" ht="15">
      <c r="A27" s="8"/>
      <c r="B27" s="8"/>
      <c r="C27" s="8"/>
      <c r="D27" s="8"/>
      <c r="E27" s="8"/>
      <c r="F27" s="8"/>
      <c r="G27" s="8"/>
      <c r="H27" s="8"/>
      <c r="I27" s="9"/>
      <c r="J27" s="9"/>
    </row>
    <row r="28" spans="1:10" ht="15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ht="15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ht="15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ht="15">
      <c r="A31" s="9"/>
      <c r="B31" s="9"/>
      <c r="C31" s="9"/>
      <c r="D31" s="9"/>
      <c r="E31" s="9"/>
      <c r="F31" s="9"/>
      <c r="G31" s="9"/>
      <c r="H31" s="9"/>
      <c r="I31" s="9"/>
      <c r="J31" s="9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35" sqref="B3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264" t="s">
        <v>44</v>
      </c>
      <c r="B1" s="264"/>
      <c r="C1" s="264"/>
      <c r="D1" s="7"/>
      <c r="E1" s="7"/>
      <c r="F1" s="7"/>
      <c r="G1" s="7"/>
      <c r="H1" s="7"/>
      <c r="I1" s="7"/>
      <c r="J1" s="7"/>
    </row>
    <row r="2" spans="1:7" ht="19.5" customHeight="1">
      <c r="A2" s="264" t="s">
        <v>147</v>
      </c>
      <c r="B2" s="264"/>
      <c r="C2" s="264"/>
      <c r="D2" s="7"/>
      <c r="E2" s="7"/>
      <c r="F2" s="7"/>
      <c r="G2" s="7"/>
    </row>
    <row r="4" ht="12.75">
      <c r="C4" s="10" t="s">
        <v>47</v>
      </c>
    </row>
    <row r="5" spans="1:10" ht="19.5" customHeight="1">
      <c r="A5" s="18" t="s">
        <v>74</v>
      </c>
      <c r="B5" s="18" t="s">
        <v>0</v>
      </c>
      <c r="C5" s="18" t="s">
        <v>68</v>
      </c>
      <c r="D5" s="8"/>
      <c r="E5" s="8"/>
      <c r="F5" s="8"/>
      <c r="G5" s="8"/>
      <c r="H5" s="8"/>
      <c r="I5" s="9"/>
      <c r="J5" s="9"/>
    </row>
    <row r="6" spans="1:10" ht="19.5" customHeight="1">
      <c r="A6" s="29" t="s">
        <v>11</v>
      </c>
      <c r="B6" s="48" t="s">
        <v>80</v>
      </c>
      <c r="C6" s="29"/>
      <c r="D6" s="8"/>
      <c r="E6" s="8"/>
      <c r="F6" s="8"/>
      <c r="G6" s="8"/>
      <c r="H6" s="8"/>
      <c r="I6" s="9"/>
      <c r="J6" s="9"/>
    </row>
    <row r="7" spans="1:10" ht="19.5" customHeight="1">
      <c r="A7" s="29" t="s">
        <v>17</v>
      </c>
      <c r="B7" s="48" t="s">
        <v>10</v>
      </c>
      <c r="C7" s="29"/>
      <c r="D7" s="8"/>
      <c r="E7" s="8"/>
      <c r="F7" s="8"/>
      <c r="G7" s="8"/>
      <c r="H7" s="8"/>
      <c r="I7" s="9"/>
      <c r="J7" s="9"/>
    </row>
    <row r="8" spans="1:10" ht="19.5" customHeight="1">
      <c r="A8" s="49" t="s">
        <v>13</v>
      </c>
      <c r="B8" s="50"/>
      <c r="C8" s="49"/>
      <c r="D8" s="8"/>
      <c r="E8" s="8"/>
      <c r="F8" s="8"/>
      <c r="G8" s="8"/>
      <c r="H8" s="8"/>
      <c r="I8" s="9"/>
      <c r="J8" s="9"/>
    </row>
    <row r="9" spans="1:10" ht="19.5" customHeight="1">
      <c r="A9" s="34" t="s">
        <v>14</v>
      </c>
      <c r="B9" s="51"/>
      <c r="C9" s="34"/>
      <c r="D9" s="8"/>
      <c r="E9" s="8"/>
      <c r="F9" s="8"/>
      <c r="G9" s="8"/>
      <c r="H9" s="8"/>
      <c r="I9" s="9"/>
      <c r="J9" s="9"/>
    </row>
    <row r="10" spans="1:10" ht="19.5" customHeight="1">
      <c r="A10" s="37" t="s">
        <v>15</v>
      </c>
      <c r="B10" s="52"/>
      <c r="C10" s="37"/>
      <c r="D10" s="8"/>
      <c r="E10" s="8"/>
      <c r="F10" s="8"/>
      <c r="G10" s="8"/>
      <c r="H10" s="8"/>
      <c r="I10" s="9"/>
      <c r="J10" s="9"/>
    </row>
    <row r="11" spans="1:10" ht="19.5" customHeight="1">
      <c r="A11" s="29" t="s">
        <v>18</v>
      </c>
      <c r="B11" s="48" t="s">
        <v>9</v>
      </c>
      <c r="C11" s="29"/>
      <c r="D11" s="8"/>
      <c r="E11" s="8"/>
      <c r="F11" s="8"/>
      <c r="G11" s="8"/>
      <c r="H11" s="8"/>
      <c r="I11" s="9"/>
      <c r="J11" s="9"/>
    </row>
    <row r="12" spans="1:10" ht="19.5" customHeight="1">
      <c r="A12" s="32" t="s">
        <v>13</v>
      </c>
      <c r="B12" s="53" t="s">
        <v>42</v>
      </c>
      <c r="C12" s="32"/>
      <c r="D12" s="8"/>
      <c r="E12" s="8"/>
      <c r="F12" s="8"/>
      <c r="G12" s="8"/>
      <c r="H12" s="8"/>
      <c r="I12" s="9"/>
      <c r="J12" s="9"/>
    </row>
    <row r="13" spans="1:10" ht="15" customHeight="1">
      <c r="A13" s="34"/>
      <c r="B13" s="51"/>
      <c r="C13" s="34"/>
      <c r="D13" s="8"/>
      <c r="E13" s="8"/>
      <c r="F13" s="8"/>
      <c r="G13" s="8"/>
      <c r="H13" s="8"/>
      <c r="I13" s="9"/>
      <c r="J13" s="9"/>
    </row>
    <row r="14" spans="1:10" ht="15" customHeight="1">
      <c r="A14" s="34"/>
      <c r="B14" s="51"/>
      <c r="C14" s="34"/>
      <c r="D14" s="8"/>
      <c r="E14" s="8"/>
      <c r="F14" s="8"/>
      <c r="G14" s="8"/>
      <c r="H14" s="8"/>
      <c r="I14" s="9"/>
      <c r="J14" s="9"/>
    </row>
    <row r="15" spans="1:10" ht="19.5" customHeight="1">
      <c r="A15" s="34" t="s">
        <v>14</v>
      </c>
      <c r="B15" s="51" t="s">
        <v>45</v>
      </c>
      <c r="C15" s="34"/>
      <c r="D15" s="8"/>
      <c r="E15" s="8"/>
      <c r="F15" s="8"/>
      <c r="G15" s="8"/>
      <c r="H15" s="8"/>
      <c r="I15" s="9"/>
      <c r="J15" s="9"/>
    </row>
    <row r="16" spans="1:10" ht="15">
      <c r="A16" s="34"/>
      <c r="B16" s="54"/>
      <c r="C16" s="34"/>
      <c r="D16" s="8"/>
      <c r="E16" s="8"/>
      <c r="F16" s="8"/>
      <c r="G16" s="8"/>
      <c r="H16" s="8"/>
      <c r="I16" s="9"/>
      <c r="J16" s="9"/>
    </row>
    <row r="17" spans="1:10" ht="15" customHeight="1">
      <c r="A17" s="37"/>
      <c r="B17" s="55"/>
      <c r="C17" s="37"/>
      <c r="D17" s="8"/>
      <c r="E17" s="8"/>
      <c r="F17" s="8"/>
      <c r="G17" s="8"/>
      <c r="H17" s="8"/>
      <c r="I17" s="9"/>
      <c r="J17" s="9"/>
    </row>
    <row r="18" spans="1:10" ht="19.5" customHeight="1">
      <c r="A18" s="29" t="s">
        <v>43</v>
      </c>
      <c r="B18" s="48" t="s">
        <v>82</v>
      </c>
      <c r="C18" s="29"/>
      <c r="D18" s="8"/>
      <c r="E18" s="8"/>
      <c r="F18" s="8"/>
      <c r="G18" s="8"/>
      <c r="H18" s="8"/>
      <c r="I18" s="9"/>
      <c r="J18" s="9"/>
    </row>
    <row r="19" spans="1:10" ht="15">
      <c r="A19" s="8"/>
      <c r="B19" s="8"/>
      <c r="C19" s="8"/>
      <c r="D19" s="8"/>
      <c r="E19" s="8"/>
      <c r="F19" s="8"/>
      <c r="G19" s="8"/>
      <c r="H19" s="8"/>
      <c r="I19" s="9"/>
      <c r="J19" s="9"/>
    </row>
    <row r="20" spans="1:10" ht="15">
      <c r="A20" s="8"/>
      <c r="B20" s="8"/>
      <c r="C20" s="8"/>
      <c r="D20" s="8"/>
      <c r="E20" s="8"/>
      <c r="F20" s="8"/>
      <c r="G20" s="8"/>
      <c r="H20" s="8"/>
      <c r="I20" s="9"/>
      <c r="J20" s="9"/>
    </row>
    <row r="21" spans="1:10" ht="15">
      <c r="A21" s="8"/>
      <c r="B21" s="8"/>
      <c r="C21" s="8"/>
      <c r="D21" s="8"/>
      <c r="E21" s="8"/>
      <c r="F21" s="8"/>
      <c r="G21" s="8"/>
      <c r="H21" s="8"/>
      <c r="I21" s="9"/>
      <c r="J21" s="9"/>
    </row>
    <row r="22" spans="1:10" ht="15">
      <c r="A22" s="8"/>
      <c r="B22" s="8"/>
      <c r="C22" s="8"/>
      <c r="D22" s="8"/>
      <c r="E22" s="8"/>
      <c r="F22" s="8"/>
      <c r="G22" s="8"/>
      <c r="H22" s="8"/>
      <c r="I22" s="9"/>
      <c r="J22" s="9"/>
    </row>
    <row r="23" spans="1:10" ht="15">
      <c r="A23" s="8"/>
      <c r="B23" s="8"/>
      <c r="C23" s="8"/>
      <c r="D23" s="8"/>
      <c r="E23" s="8"/>
      <c r="F23" s="8"/>
      <c r="G23" s="8"/>
      <c r="H23" s="8"/>
      <c r="I23" s="9"/>
      <c r="J23" s="9"/>
    </row>
    <row r="24" spans="1:10" ht="15">
      <c r="A24" s="8"/>
      <c r="B24" s="8"/>
      <c r="C24" s="8"/>
      <c r="D24" s="8"/>
      <c r="E24" s="8"/>
      <c r="F24" s="8"/>
      <c r="G24" s="8"/>
      <c r="H24" s="8"/>
      <c r="I24" s="9"/>
      <c r="J24" s="9"/>
    </row>
    <row r="25" spans="1:10" ht="15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ht="15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5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ht="15">
      <c r="A28" s="9"/>
      <c r="B28" s="9"/>
      <c r="C28" s="9"/>
      <c r="D28" s="9"/>
      <c r="E28" s="9"/>
      <c r="F28" s="9"/>
      <c r="G28" s="9"/>
      <c r="H28" s="9"/>
      <c r="I28" s="9"/>
      <c r="J28" s="9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D16" sqref="D16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43.625" style="0" customWidth="1"/>
    <col min="5" max="5" width="15.125" style="0" customWidth="1"/>
  </cols>
  <sheetData>
    <row r="1" spans="1:5" ht="18">
      <c r="A1" s="264" t="s">
        <v>77</v>
      </c>
      <c r="B1" s="264"/>
      <c r="C1" s="264"/>
      <c r="D1" s="264"/>
      <c r="E1" s="264"/>
    </row>
    <row r="2" spans="1:5" ht="15" customHeight="1">
      <c r="A2" s="7"/>
      <c r="B2" s="7"/>
      <c r="C2" s="7"/>
      <c r="D2" s="7"/>
      <c r="E2" s="7"/>
    </row>
    <row r="3" spans="1:5" ht="12.75">
      <c r="A3" s="2"/>
      <c r="B3" s="2"/>
      <c r="C3" s="2"/>
      <c r="D3" s="2"/>
      <c r="E3" s="11" t="s">
        <v>47</v>
      </c>
    </row>
    <row r="4" spans="1:5" s="1" customFormat="1" ht="19.5" customHeight="1">
      <c r="A4" s="23" t="s">
        <v>74</v>
      </c>
      <c r="B4" s="23" t="s">
        <v>2</v>
      </c>
      <c r="C4" s="23" t="s">
        <v>3</v>
      </c>
      <c r="D4" s="23" t="s">
        <v>53</v>
      </c>
      <c r="E4" s="23" t="s">
        <v>8</v>
      </c>
    </row>
    <row r="5" spans="1:5" ht="7.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</row>
    <row r="6" spans="1:5" ht="30" customHeight="1">
      <c r="A6" s="24"/>
      <c r="B6" s="24"/>
      <c r="C6" s="24"/>
      <c r="D6" s="24"/>
      <c r="E6" s="24"/>
    </row>
    <row r="7" spans="1:5" ht="30" customHeight="1">
      <c r="A7" s="25"/>
      <c r="B7" s="25"/>
      <c r="C7" s="25"/>
      <c r="D7" s="25"/>
      <c r="E7" s="25"/>
    </row>
    <row r="8" spans="1:5" ht="30" customHeight="1">
      <c r="A8" s="25"/>
      <c r="B8" s="25"/>
      <c r="C8" s="25"/>
      <c r="D8" s="25"/>
      <c r="E8" s="25"/>
    </row>
    <row r="9" spans="1:5" ht="30" customHeight="1">
      <c r="A9" s="25"/>
      <c r="B9" s="25"/>
      <c r="C9" s="25"/>
      <c r="D9" s="25"/>
      <c r="E9" s="25"/>
    </row>
    <row r="10" spans="1:5" ht="30" customHeight="1">
      <c r="A10" s="26"/>
      <c r="B10" s="26"/>
      <c r="C10" s="26"/>
      <c r="D10" s="26"/>
      <c r="E10" s="26"/>
    </row>
    <row r="11" spans="1:5" ht="19.5" customHeight="1">
      <c r="A11" s="289" t="s">
        <v>193</v>
      </c>
      <c r="B11" s="289"/>
      <c r="C11" s="289"/>
      <c r="D11" s="289"/>
      <c r="E11" s="22"/>
    </row>
  </sheetData>
  <mergeCells count="2">
    <mergeCell ref="A1:E1"/>
    <mergeCell ref="A11:D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r:id="rId1"/>
  <headerFooter alignWithMargins="0">
    <oddHeader>&amp;R&amp;9Załącznik nr &amp;A
do uchwały Rady Gminy nr ...............
z dnia ..............................</oddHeader>
  </headerFooter>
  <colBreaks count="1" manualBreakCount="1">
    <brk id="5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B26" sqref="B26"/>
    </sheetView>
  </sheetViews>
  <sheetFormatPr defaultColWidth="9.00390625" defaultRowHeight="12.75"/>
  <cols>
    <col min="1" max="1" width="4.25390625" style="2" customWidth="1"/>
    <col min="2" max="2" width="22.25390625" style="4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288" t="s">
        <v>88</v>
      </c>
      <c r="B1" s="288"/>
      <c r="C1" s="288"/>
      <c r="D1" s="288"/>
      <c r="E1" s="288"/>
      <c r="F1" s="288"/>
    </row>
    <row r="2" spans="1:6" ht="65.25" customHeight="1">
      <c r="A2" s="18" t="s">
        <v>74</v>
      </c>
      <c r="B2" s="18" t="s">
        <v>83</v>
      </c>
      <c r="C2" s="18" t="s">
        <v>84</v>
      </c>
      <c r="D2" s="19" t="s">
        <v>85</v>
      </c>
      <c r="E2" s="19" t="s">
        <v>86</v>
      </c>
      <c r="F2" s="19" t="s">
        <v>87</v>
      </c>
    </row>
    <row r="3" spans="1:6" ht="9" customHeight="1">
      <c r="A3" s="21">
        <v>1</v>
      </c>
      <c r="B3" s="21">
        <v>2</v>
      </c>
      <c r="C3" s="21">
        <v>3</v>
      </c>
      <c r="D3" s="21">
        <v>4</v>
      </c>
      <c r="E3" s="21">
        <v>5</v>
      </c>
      <c r="F3" s="21">
        <v>6</v>
      </c>
    </row>
    <row r="4" spans="1:6" s="57" customFormat="1" ht="47.25" customHeight="1">
      <c r="A4" s="299" t="s">
        <v>13</v>
      </c>
      <c r="B4" s="298"/>
      <c r="C4" s="302"/>
      <c r="D4" s="302"/>
      <c r="E4" s="305"/>
      <c r="F4" s="56"/>
    </row>
    <row r="5" spans="1:6" s="57" customFormat="1" ht="47.25" customHeight="1">
      <c r="A5" s="300"/>
      <c r="B5" s="298"/>
      <c r="C5" s="303"/>
      <c r="D5" s="303"/>
      <c r="E5" s="306"/>
      <c r="F5" s="58"/>
    </row>
    <row r="6" spans="1:7" s="57" customFormat="1" ht="47.25" customHeight="1">
      <c r="A6" s="301"/>
      <c r="B6" s="298"/>
      <c r="C6" s="304"/>
      <c r="D6" s="304"/>
      <c r="E6" s="307"/>
      <c r="F6" s="58"/>
      <c r="G6" s="57" t="s">
        <v>27</v>
      </c>
    </row>
    <row r="7" spans="1:6" s="57" customFormat="1" ht="47.25" customHeight="1">
      <c r="A7" s="299" t="s">
        <v>14</v>
      </c>
      <c r="B7" s="298"/>
      <c r="C7" s="302"/>
      <c r="D7" s="302"/>
      <c r="E7" s="305"/>
      <c r="F7" s="56"/>
    </row>
    <row r="8" spans="1:6" s="57" customFormat="1" ht="47.25" customHeight="1">
      <c r="A8" s="300"/>
      <c r="B8" s="298"/>
      <c r="C8" s="303"/>
      <c r="D8" s="303"/>
      <c r="E8" s="306"/>
      <c r="F8" s="58"/>
    </row>
    <row r="9" spans="1:6" s="57" customFormat="1" ht="47.25" customHeight="1">
      <c r="A9" s="301"/>
      <c r="B9" s="298"/>
      <c r="C9" s="304"/>
      <c r="D9" s="304"/>
      <c r="E9" s="307"/>
      <c r="F9" s="58"/>
    </row>
    <row r="10" spans="1:6" ht="20.25" customHeight="1">
      <c r="A10" s="28" t="s">
        <v>15</v>
      </c>
      <c r="B10" s="28"/>
      <c r="C10" s="22"/>
      <c r="D10" s="22"/>
      <c r="E10" s="22"/>
      <c r="F10" s="22"/>
    </row>
    <row r="11" spans="1:6" ht="20.25" customHeight="1">
      <c r="A11" s="28" t="s">
        <v>1</v>
      </c>
      <c r="B11" s="28"/>
      <c r="C11" s="22"/>
      <c r="D11" s="22"/>
      <c r="E11" s="22"/>
      <c r="F11" s="22"/>
    </row>
  </sheetData>
  <mergeCells count="11"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  <mergeCell ref="E4:E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workbookViewId="0" topLeftCell="A19">
      <selection activeCell="D17" sqref="D17"/>
    </sheetView>
  </sheetViews>
  <sheetFormatPr defaultColWidth="9.00390625" defaultRowHeight="12.75"/>
  <cols>
    <col min="1" max="1" width="4.1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264" t="s">
        <v>165</v>
      </c>
      <c r="B1" s="264"/>
      <c r="C1" s="264"/>
      <c r="D1" s="264"/>
      <c r="E1" s="264"/>
      <c r="F1" s="264"/>
      <c r="G1" s="264"/>
      <c r="H1" s="264"/>
      <c r="I1" s="264"/>
    </row>
    <row r="2" spans="1:9" ht="9" customHeight="1">
      <c r="A2" s="7"/>
      <c r="B2" s="7"/>
      <c r="C2" s="7"/>
      <c r="D2" s="7"/>
      <c r="E2" s="7"/>
      <c r="F2" s="7"/>
      <c r="G2" s="7"/>
      <c r="H2" s="7"/>
      <c r="I2" s="7"/>
    </row>
    <row r="3" ht="12.75">
      <c r="I3" s="93" t="s">
        <v>47</v>
      </c>
    </row>
    <row r="4" spans="1:9" s="74" customFormat="1" ht="35.25" customHeight="1">
      <c r="A4" s="308" t="s">
        <v>74</v>
      </c>
      <c r="B4" s="308" t="s">
        <v>0</v>
      </c>
      <c r="C4" s="308" t="s">
        <v>164</v>
      </c>
      <c r="D4" s="310" t="s">
        <v>148</v>
      </c>
      <c r="E4" s="311"/>
      <c r="F4" s="311"/>
      <c r="G4" s="311"/>
      <c r="H4" s="311"/>
      <c r="I4" s="312"/>
    </row>
    <row r="5" spans="1:9" s="74" customFormat="1" ht="23.25" customHeight="1">
      <c r="A5" s="309"/>
      <c r="B5" s="309"/>
      <c r="C5" s="309"/>
      <c r="D5" s="89">
        <v>2007</v>
      </c>
      <c r="E5" s="89">
        <v>2008</v>
      </c>
      <c r="F5" s="89">
        <v>2009</v>
      </c>
      <c r="G5" s="89">
        <v>2010</v>
      </c>
      <c r="H5" s="89">
        <v>2011</v>
      </c>
      <c r="I5" s="89">
        <v>2012</v>
      </c>
    </row>
    <row r="6" spans="1:9" s="88" customFormat="1" ht="8.25">
      <c r="A6" s="87">
        <v>1</v>
      </c>
      <c r="B6" s="87">
        <v>2</v>
      </c>
      <c r="C6" s="87">
        <v>3</v>
      </c>
      <c r="D6" s="87">
        <v>4</v>
      </c>
      <c r="E6" s="87">
        <v>5</v>
      </c>
      <c r="F6" s="87">
        <v>6</v>
      </c>
      <c r="G6" s="87">
        <v>7</v>
      </c>
      <c r="H6" s="87">
        <v>8</v>
      </c>
      <c r="I6" s="87">
        <v>9</v>
      </c>
    </row>
    <row r="7" spans="1:9" s="74" customFormat="1" ht="22.5" customHeight="1">
      <c r="A7" s="69" t="s">
        <v>13</v>
      </c>
      <c r="B7" s="92" t="s">
        <v>243</v>
      </c>
      <c r="C7" s="91"/>
      <c r="D7" s="91"/>
      <c r="E7" s="91"/>
      <c r="F7" s="91"/>
      <c r="G7" s="91"/>
      <c r="H7" s="91"/>
      <c r="I7" s="91"/>
    </row>
    <row r="8" spans="1:9" s="70" customFormat="1" ht="15" customHeight="1">
      <c r="A8" s="82" t="s">
        <v>149</v>
      </c>
      <c r="B8" s="84" t="s">
        <v>150</v>
      </c>
      <c r="C8" s="65">
        <f aca="true" t="shared" si="0" ref="C8:I8">SUM(C9:C11,C13)</f>
        <v>0</v>
      </c>
      <c r="D8" s="65">
        <f t="shared" si="0"/>
        <v>1315032</v>
      </c>
      <c r="E8" s="65">
        <f t="shared" si="0"/>
        <v>0</v>
      </c>
      <c r="F8" s="65">
        <f t="shared" si="0"/>
        <v>0</v>
      </c>
      <c r="G8" s="65">
        <f t="shared" si="0"/>
        <v>0</v>
      </c>
      <c r="H8" s="65">
        <f t="shared" si="0"/>
        <v>0</v>
      </c>
      <c r="I8" s="65">
        <f t="shared" si="0"/>
        <v>0</v>
      </c>
    </row>
    <row r="9" spans="1:9" s="70" customFormat="1" ht="15" customHeight="1">
      <c r="A9" s="86"/>
      <c r="B9" s="85" t="s">
        <v>151</v>
      </c>
      <c r="C9" s="65"/>
      <c r="D9" s="65">
        <f aca="true" t="shared" si="1" ref="D9:H11">C9+D16-D21</f>
        <v>0</v>
      </c>
      <c r="E9" s="65">
        <f t="shared" si="1"/>
        <v>0</v>
      </c>
      <c r="F9" s="65">
        <f t="shared" si="1"/>
        <v>0</v>
      </c>
      <c r="G9" s="65">
        <f t="shared" si="1"/>
        <v>0</v>
      </c>
      <c r="H9" s="65">
        <f t="shared" si="1"/>
        <v>0</v>
      </c>
      <c r="I9" s="65">
        <f>H9+I16-I21</f>
        <v>0</v>
      </c>
    </row>
    <row r="10" spans="1:9" s="70" customFormat="1" ht="15" customHeight="1">
      <c r="A10" s="86"/>
      <c r="B10" s="85" t="s">
        <v>152</v>
      </c>
      <c r="C10" s="65"/>
      <c r="D10" s="65">
        <v>1315032</v>
      </c>
      <c r="E10" s="65">
        <f t="shared" si="1"/>
        <v>0</v>
      </c>
      <c r="F10" s="65">
        <f t="shared" si="1"/>
        <v>0</v>
      </c>
      <c r="G10" s="65">
        <f t="shared" si="1"/>
        <v>0</v>
      </c>
      <c r="H10" s="65">
        <f t="shared" si="1"/>
        <v>0</v>
      </c>
      <c r="I10" s="65">
        <f>H10+I17-I22</f>
        <v>0</v>
      </c>
    </row>
    <row r="11" spans="1:9" s="70" customFormat="1" ht="15" customHeight="1">
      <c r="A11" s="86"/>
      <c r="B11" s="85" t="s">
        <v>153</v>
      </c>
      <c r="C11" s="65"/>
      <c r="D11" s="65">
        <f t="shared" si="1"/>
        <v>0</v>
      </c>
      <c r="E11" s="65">
        <f t="shared" si="1"/>
        <v>0</v>
      </c>
      <c r="F11" s="65">
        <f t="shared" si="1"/>
        <v>0</v>
      </c>
      <c r="G11" s="65">
        <f t="shared" si="1"/>
        <v>0</v>
      </c>
      <c r="H11" s="65">
        <f t="shared" si="1"/>
        <v>0</v>
      </c>
      <c r="I11" s="65">
        <f>H11+I18-I23</f>
        <v>0</v>
      </c>
    </row>
    <row r="12" spans="1:9" s="70" customFormat="1" ht="15" customHeight="1">
      <c r="A12" s="86"/>
      <c r="B12" s="104" t="s">
        <v>218</v>
      </c>
      <c r="C12" s="65"/>
      <c r="D12" s="65">
        <f aca="true" t="shared" si="2" ref="D12:I12">C12+D19-D26</f>
        <v>0</v>
      </c>
      <c r="E12" s="65">
        <f t="shared" si="2"/>
        <v>0</v>
      </c>
      <c r="F12" s="65">
        <f t="shared" si="2"/>
        <v>0</v>
      </c>
      <c r="G12" s="65">
        <f t="shared" si="2"/>
        <v>0</v>
      </c>
      <c r="H12" s="65">
        <f t="shared" si="2"/>
        <v>0</v>
      </c>
      <c r="I12" s="65">
        <f t="shared" si="2"/>
        <v>0</v>
      </c>
    </row>
    <row r="13" spans="1:9" s="70" customFormat="1" ht="15" customHeight="1">
      <c r="A13" s="86"/>
      <c r="B13" s="106" t="s">
        <v>222</v>
      </c>
      <c r="C13" s="65"/>
      <c r="D13" s="107" t="s">
        <v>224</v>
      </c>
      <c r="E13" s="107" t="s">
        <v>224</v>
      </c>
      <c r="F13" s="107" t="s">
        <v>224</v>
      </c>
      <c r="G13" s="107" t="s">
        <v>224</v>
      </c>
      <c r="H13" s="107" t="s">
        <v>224</v>
      </c>
      <c r="I13" s="107" t="s">
        <v>224</v>
      </c>
    </row>
    <row r="14" spans="1:9" s="70" customFormat="1" ht="15" customHeight="1">
      <c r="A14" s="86"/>
      <c r="B14" s="104" t="s">
        <v>221</v>
      </c>
      <c r="C14" s="65"/>
      <c r="D14" s="107" t="s">
        <v>224</v>
      </c>
      <c r="E14" s="107" t="s">
        <v>224</v>
      </c>
      <c r="F14" s="107" t="s">
        <v>224</v>
      </c>
      <c r="G14" s="107" t="s">
        <v>224</v>
      </c>
      <c r="H14" s="107" t="s">
        <v>224</v>
      </c>
      <c r="I14" s="107" t="s">
        <v>224</v>
      </c>
    </row>
    <row r="15" spans="1:9" s="70" customFormat="1" ht="15" customHeight="1">
      <c r="A15" s="82" t="s">
        <v>154</v>
      </c>
      <c r="B15" s="84" t="s">
        <v>155</v>
      </c>
      <c r="C15" s="65">
        <f aca="true" t="shared" si="3" ref="C15:H15">SUM(C16:C18)</f>
        <v>0</v>
      </c>
      <c r="D15" s="65"/>
      <c r="E15" s="65">
        <f t="shared" si="3"/>
        <v>0</v>
      </c>
      <c r="F15" s="65">
        <f t="shared" si="3"/>
        <v>0</v>
      </c>
      <c r="G15" s="65">
        <f t="shared" si="3"/>
        <v>0</v>
      </c>
      <c r="H15" s="65">
        <f t="shared" si="3"/>
        <v>0</v>
      </c>
      <c r="I15" s="65">
        <f>SUM(I16:I18)</f>
        <v>0</v>
      </c>
    </row>
    <row r="16" spans="1:9" s="70" customFormat="1" ht="15" customHeight="1">
      <c r="A16" s="86"/>
      <c r="B16" s="85" t="s">
        <v>156</v>
      </c>
      <c r="C16" s="65"/>
      <c r="D16" s="65"/>
      <c r="E16" s="65"/>
      <c r="F16" s="65"/>
      <c r="G16" s="65"/>
      <c r="H16" s="65"/>
      <c r="I16" s="65"/>
    </row>
    <row r="17" spans="1:9" s="70" customFormat="1" ht="15" customHeight="1">
      <c r="A17" s="86"/>
      <c r="B17" s="85" t="s">
        <v>223</v>
      </c>
      <c r="C17" s="65"/>
      <c r="D17" s="65">
        <v>1315032</v>
      </c>
      <c r="E17" s="65"/>
      <c r="F17" s="65"/>
      <c r="G17" s="65"/>
      <c r="H17" s="65"/>
      <c r="I17" s="65"/>
    </row>
    <row r="18" spans="1:9" s="70" customFormat="1" ht="15" customHeight="1">
      <c r="A18" s="86"/>
      <c r="B18" s="85" t="s">
        <v>120</v>
      </c>
      <c r="C18" s="65"/>
      <c r="D18" s="65"/>
      <c r="E18" s="65"/>
      <c r="F18" s="65"/>
      <c r="G18" s="65"/>
      <c r="H18" s="65"/>
      <c r="I18" s="65"/>
    </row>
    <row r="19" spans="1:9" s="70" customFormat="1" ht="15" customHeight="1">
      <c r="A19" s="82"/>
      <c r="B19" s="104" t="s">
        <v>218</v>
      </c>
      <c r="C19" s="84"/>
      <c r="D19" s="84"/>
      <c r="E19" s="84"/>
      <c r="F19" s="84"/>
      <c r="G19" s="84"/>
      <c r="H19" s="84"/>
      <c r="I19" s="84"/>
    </row>
    <row r="20" spans="1:9" s="74" customFormat="1" ht="22.5" customHeight="1">
      <c r="A20" s="69" t="s">
        <v>14</v>
      </c>
      <c r="B20" s="92" t="s">
        <v>210</v>
      </c>
      <c r="C20" s="91">
        <f aca="true" t="shared" si="4" ref="C20:H20">SUM(C21:C25)</f>
        <v>0</v>
      </c>
      <c r="D20" s="91">
        <f t="shared" si="4"/>
        <v>530000</v>
      </c>
      <c r="E20" s="91">
        <f t="shared" si="4"/>
        <v>1402532</v>
      </c>
      <c r="F20" s="91">
        <f t="shared" si="4"/>
        <v>0</v>
      </c>
      <c r="G20" s="91">
        <f t="shared" si="4"/>
        <v>0</v>
      </c>
      <c r="H20" s="91">
        <f t="shared" si="4"/>
        <v>0</v>
      </c>
      <c r="I20" s="91">
        <f>SUM(I21:I25)</f>
        <v>0</v>
      </c>
    </row>
    <row r="21" spans="1:9" s="70" customFormat="1" ht="15" customHeight="1">
      <c r="A21" s="86"/>
      <c r="B21" s="85" t="s">
        <v>244</v>
      </c>
      <c r="C21" s="65"/>
      <c r="D21" s="65"/>
      <c r="E21" s="65"/>
      <c r="F21" s="65"/>
      <c r="G21" s="65"/>
      <c r="H21" s="65"/>
      <c r="I21" s="65"/>
    </row>
    <row r="22" spans="1:9" s="70" customFormat="1" ht="15" customHeight="1">
      <c r="A22" s="86"/>
      <c r="B22" s="85" t="s">
        <v>245</v>
      </c>
      <c r="C22" s="65"/>
      <c r="D22" s="65"/>
      <c r="E22" s="65">
        <v>1315032</v>
      </c>
      <c r="F22" s="65"/>
      <c r="G22" s="65"/>
      <c r="H22" s="65"/>
      <c r="I22" s="65"/>
    </row>
    <row r="23" spans="1:9" s="70" customFormat="1" ht="15" customHeight="1">
      <c r="A23" s="86"/>
      <c r="B23" s="85" t="s">
        <v>157</v>
      </c>
      <c r="C23" s="65"/>
      <c r="D23" s="65"/>
      <c r="E23" s="65"/>
      <c r="F23" s="65"/>
      <c r="G23" s="65"/>
      <c r="H23" s="65"/>
      <c r="I23" s="65"/>
    </row>
    <row r="24" spans="1:9" s="70" customFormat="1" ht="15" customHeight="1">
      <c r="A24" s="86"/>
      <c r="B24" s="85" t="s">
        <v>158</v>
      </c>
      <c r="C24" s="65"/>
      <c r="D24" s="65">
        <v>20000</v>
      </c>
      <c r="E24" s="65">
        <v>10000</v>
      </c>
      <c r="F24" s="65"/>
      <c r="G24" s="65"/>
      <c r="H24" s="65"/>
      <c r="I24" s="65"/>
    </row>
    <row r="25" spans="1:9" s="70" customFormat="1" ht="15" customHeight="1">
      <c r="A25" s="86"/>
      <c r="B25" s="85" t="s">
        <v>159</v>
      </c>
      <c r="C25" s="65"/>
      <c r="D25" s="65">
        <v>510000</v>
      </c>
      <c r="E25" s="65">
        <v>77500</v>
      </c>
      <c r="F25" s="65"/>
      <c r="G25" s="65"/>
      <c r="H25" s="65"/>
      <c r="I25" s="65"/>
    </row>
    <row r="26" spans="1:9" s="70" customFormat="1" ht="15" customHeight="1">
      <c r="A26" s="82"/>
      <c r="B26" s="104" t="s">
        <v>219</v>
      </c>
      <c r="C26" s="65"/>
      <c r="D26" s="65"/>
      <c r="E26" s="65"/>
      <c r="F26" s="65"/>
      <c r="G26" s="65"/>
      <c r="H26" s="65"/>
      <c r="I26" s="65"/>
    </row>
    <row r="27" spans="1:9" s="74" customFormat="1" ht="22.5" customHeight="1">
      <c r="A27" s="69" t="s">
        <v>15</v>
      </c>
      <c r="B27" s="92" t="s">
        <v>160</v>
      </c>
      <c r="C27" s="91">
        <v>24587348</v>
      </c>
      <c r="D27" s="91">
        <v>22790023</v>
      </c>
      <c r="E27" s="91">
        <v>23131873</v>
      </c>
      <c r="F27" s="91"/>
      <c r="G27" s="91"/>
      <c r="H27" s="91"/>
      <c r="I27" s="91"/>
    </row>
    <row r="28" spans="1:9" s="74" customFormat="1" ht="22.5" customHeight="1">
      <c r="A28" s="69"/>
      <c r="B28" s="105" t="s">
        <v>220</v>
      </c>
      <c r="C28" s="91">
        <v>20291143</v>
      </c>
      <c r="D28" s="91">
        <v>17624771</v>
      </c>
      <c r="E28" s="91">
        <v>17889143</v>
      </c>
      <c r="F28" s="91"/>
      <c r="G28" s="91"/>
      <c r="H28" s="91"/>
      <c r="I28" s="91"/>
    </row>
    <row r="29" spans="1:9" s="103" customFormat="1" ht="22.5" customHeight="1">
      <c r="A29" s="69" t="s">
        <v>1</v>
      </c>
      <c r="B29" s="92" t="s">
        <v>211</v>
      </c>
      <c r="C29" s="102">
        <v>26276915</v>
      </c>
      <c r="D29" s="102">
        <v>24895396</v>
      </c>
      <c r="E29" s="102">
        <v>23268827</v>
      </c>
      <c r="F29" s="102"/>
      <c r="G29" s="102"/>
      <c r="H29" s="102"/>
      <c r="I29" s="102"/>
    </row>
    <row r="30" spans="1:9" s="103" customFormat="1" ht="22.5" customHeight="1">
      <c r="A30" s="69" t="s">
        <v>20</v>
      </c>
      <c r="B30" s="92" t="s">
        <v>212</v>
      </c>
      <c r="C30" s="91">
        <f aca="true" t="shared" si="5" ref="C30:I30">C27-C29</f>
        <v>-1689567</v>
      </c>
      <c r="D30" s="91">
        <f t="shared" si="5"/>
        <v>-2105373</v>
      </c>
      <c r="E30" s="91">
        <f t="shared" si="5"/>
        <v>-136954</v>
      </c>
      <c r="F30" s="91">
        <f t="shared" si="5"/>
        <v>0</v>
      </c>
      <c r="G30" s="91">
        <f t="shared" si="5"/>
        <v>0</v>
      </c>
      <c r="H30" s="91">
        <f t="shared" si="5"/>
        <v>0</v>
      </c>
      <c r="I30" s="91">
        <f t="shared" si="5"/>
        <v>0</v>
      </c>
    </row>
    <row r="31" spans="1:9" s="74" customFormat="1" ht="22.5" customHeight="1">
      <c r="A31" s="69" t="s">
        <v>23</v>
      </c>
      <c r="B31" s="92" t="s">
        <v>161</v>
      </c>
      <c r="C31" s="91"/>
      <c r="D31" s="91"/>
      <c r="E31" s="91"/>
      <c r="F31" s="91"/>
      <c r="G31" s="91"/>
      <c r="H31" s="91"/>
      <c r="I31" s="91"/>
    </row>
    <row r="32" spans="1:9" s="70" customFormat="1" ht="15" customHeight="1">
      <c r="A32" s="82"/>
      <c r="B32" s="83" t="s">
        <v>162</v>
      </c>
      <c r="C32" s="65">
        <f aca="true" t="shared" si="6" ref="C32:H32">IF(C27&gt;0,C8/C27*100,"")</f>
        <v>0</v>
      </c>
      <c r="D32" s="65">
        <f t="shared" si="6"/>
        <v>5.770209183202668</v>
      </c>
      <c r="E32" s="65">
        <f t="shared" si="6"/>
        <v>0</v>
      </c>
      <c r="F32" s="65">
        <f t="shared" si="6"/>
      </c>
      <c r="G32" s="65">
        <f t="shared" si="6"/>
      </c>
      <c r="H32" s="65">
        <f t="shared" si="6"/>
      </c>
      <c r="I32" s="65">
        <f>IF(I27&gt;0,I8/I27*100,"")</f>
      </c>
    </row>
    <row r="33" spans="1:9" s="70" customFormat="1" ht="15" customHeight="1">
      <c r="A33" s="82"/>
      <c r="B33" s="83" t="s">
        <v>241</v>
      </c>
      <c r="C33" s="65">
        <f aca="true" t="shared" si="7" ref="C33:I33">IF(C27&gt;0,IF(C32&gt;60,(C8-C12)/C27*100,""),"")</f>
      </c>
      <c r="D33" s="65">
        <f t="shared" si="7"/>
      </c>
      <c r="E33" s="65">
        <f t="shared" si="7"/>
      </c>
      <c r="F33" s="65">
        <f t="shared" si="7"/>
      </c>
      <c r="G33" s="65">
        <f t="shared" si="7"/>
      </c>
      <c r="H33" s="65">
        <f t="shared" si="7"/>
      </c>
      <c r="I33" s="65">
        <f t="shared" si="7"/>
      </c>
    </row>
    <row r="34" spans="1:9" s="70" customFormat="1" ht="15" customHeight="1">
      <c r="A34" s="82"/>
      <c r="B34" s="83" t="s">
        <v>163</v>
      </c>
      <c r="C34" s="65">
        <f aca="true" t="shared" si="8" ref="C34:H34">IF(C27&gt;0,C20/C27*100,"")</f>
        <v>0</v>
      </c>
      <c r="D34" s="65">
        <f t="shared" si="8"/>
        <v>2.325579048340583</v>
      </c>
      <c r="E34" s="65">
        <f t="shared" si="8"/>
        <v>6.063201194300176</v>
      </c>
      <c r="F34" s="65">
        <f t="shared" si="8"/>
      </c>
      <c r="G34" s="65">
        <f t="shared" si="8"/>
      </c>
      <c r="H34" s="65">
        <f t="shared" si="8"/>
      </c>
      <c r="I34" s="65">
        <f>IF(I27&gt;0,I20/I27*100,"")</f>
      </c>
    </row>
    <row r="35" spans="1:9" s="70" customFormat="1" ht="15" customHeight="1">
      <c r="A35" s="82"/>
      <c r="B35" s="83" t="s">
        <v>242</v>
      </c>
      <c r="C35" s="65">
        <f aca="true" t="shared" si="9" ref="C35:I35">IF(C27&gt;0,IF(C34&gt;15,(C20-C26)/C27*100,""),"")</f>
      </c>
      <c r="D35" s="65">
        <f t="shared" si="9"/>
      </c>
      <c r="E35" s="65">
        <f t="shared" si="9"/>
      </c>
      <c r="F35" s="65">
        <f t="shared" si="9"/>
      </c>
      <c r="G35" s="65">
        <f t="shared" si="9"/>
      </c>
      <c r="H35" s="65">
        <f t="shared" si="9"/>
      </c>
      <c r="I35" s="65">
        <f t="shared" si="9"/>
      </c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7" bottom="0.55" header="0.5118110236220472" footer="0.3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zoomScaleSheetLayoutView="100" workbookViewId="0" topLeftCell="A1">
      <pane ySplit="6" topLeftCell="BM31" activePane="bottomLeft" state="frozen"/>
      <selection pane="topLeft" activeCell="A1" sqref="A1"/>
      <selection pane="bottomLeft" activeCell="A57" sqref="A57:K58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32.375" style="2" customWidth="1"/>
    <col min="4" max="7" width="11.625" style="2" customWidth="1"/>
    <col min="8" max="10" width="10.75390625" style="2" customWidth="1"/>
    <col min="11" max="11" width="11.75390625" style="2" customWidth="1"/>
  </cols>
  <sheetData>
    <row r="1" spans="1:11" ht="18">
      <c r="A1" s="264" t="s">
        <v>97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>
      <c r="A2" s="66"/>
      <c r="B2" s="66"/>
      <c r="C2" s="66"/>
      <c r="D2" s="66"/>
      <c r="E2" s="66"/>
      <c r="G2" s="198"/>
      <c r="H2" s="198"/>
      <c r="I2" s="198"/>
      <c r="J2" s="198"/>
      <c r="K2" s="68" t="s">
        <v>66</v>
      </c>
    </row>
    <row r="3" spans="1:11" s="70" customFormat="1" ht="18.75" customHeight="1">
      <c r="A3" s="265" t="s">
        <v>2</v>
      </c>
      <c r="B3" s="265" t="s">
        <v>3</v>
      </c>
      <c r="C3" s="265" t="s">
        <v>19</v>
      </c>
      <c r="D3" s="265" t="s">
        <v>146</v>
      </c>
      <c r="E3" s="265" t="s">
        <v>6</v>
      </c>
      <c r="F3" s="265"/>
      <c r="G3" s="265"/>
      <c r="H3" s="265"/>
      <c r="I3" s="265"/>
      <c r="J3" s="265"/>
      <c r="K3" s="265"/>
    </row>
    <row r="4" spans="1:11" s="70" customFormat="1" ht="20.25" customHeight="1">
      <c r="A4" s="265"/>
      <c r="B4" s="265"/>
      <c r="C4" s="265"/>
      <c r="D4" s="265"/>
      <c r="E4" s="265" t="s">
        <v>42</v>
      </c>
      <c r="F4" s="265" t="s">
        <v>115</v>
      </c>
      <c r="G4" s="265"/>
      <c r="H4" s="265"/>
      <c r="I4" s="265"/>
      <c r="J4" s="265"/>
      <c r="K4" s="265" t="s">
        <v>45</v>
      </c>
    </row>
    <row r="5" spans="1:11" s="70" customFormat="1" ht="63.75">
      <c r="A5" s="265"/>
      <c r="B5" s="265"/>
      <c r="C5" s="265"/>
      <c r="D5" s="265"/>
      <c r="E5" s="265"/>
      <c r="F5" s="89" t="s">
        <v>144</v>
      </c>
      <c r="G5" s="89" t="s">
        <v>145</v>
      </c>
      <c r="H5" s="89" t="s">
        <v>140</v>
      </c>
      <c r="I5" s="89" t="s">
        <v>142</v>
      </c>
      <c r="J5" s="89" t="s">
        <v>143</v>
      </c>
      <c r="K5" s="265"/>
    </row>
    <row r="6" spans="1:11" s="70" customFormat="1" ht="12.75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  <c r="J6" s="71">
        <v>10</v>
      </c>
      <c r="K6" s="71">
        <v>11</v>
      </c>
    </row>
    <row r="7" spans="1:11" s="70" customFormat="1" ht="25.5">
      <c r="A7" s="199" t="s">
        <v>272</v>
      </c>
      <c r="B7" s="199" t="s">
        <v>270</v>
      </c>
      <c r="C7" s="72" t="s">
        <v>329</v>
      </c>
      <c r="D7" s="200">
        <f>E7+K7</f>
        <v>332362</v>
      </c>
      <c r="E7" s="200"/>
      <c r="F7" s="201"/>
      <c r="G7" s="201"/>
      <c r="H7" s="201"/>
      <c r="I7" s="201"/>
      <c r="J7" s="201"/>
      <c r="K7" s="201">
        <v>332362</v>
      </c>
    </row>
    <row r="8" spans="1:11" s="70" customFormat="1" ht="12.75">
      <c r="A8" s="202"/>
      <c r="B8" s="202" t="s">
        <v>330</v>
      </c>
      <c r="C8" s="73" t="s">
        <v>331</v>
      </c>
      <c r="D8" s="203">
        <f aca="true" t="shared" si="0" ref="D8:D71">E8+K8</f>
        <v>13000</v>
      </c>
      <c r="E8" s="203">
        <v>13000</v>
      </c>
      <c r="F8" s="203"/>
      <c r="G8" s="203"/>
      <c r="H8" s="203"/>
      <c r="I8" s="203"/>
      <c r="J8" s="203"/>
      <c r="K8" s="203"/>
    </row>
    <row r="9" spans="1:11" s="70" customFormat="1" ht="12.75">
      <c r="A9" s="202"/>
      <c r="B9" s="202" t="s">
        <v>271</v>
      </c>
      <c r="C9" s="73" t="s">
        <v>332</v>
      </c>
      <c r="D9" s="203">
        <f t="shared" si="0"/>
        <v>121500</v>
      </c>
      <c r="E9" s="203">
        <v>64500</v>
      </c>
      <c r="F9" s="203"/>
      <c r="G9" s="203"/>
      <c r="H9" s="203"/>
      <c r="I9" s="203"/>
      <c r="J9" s="203"/>
      <c r="K9" s="204">
        <v>57000</v>
      </c>
    </row>
    <row r="10" spans="1:11" s="70" customFormat="1" ht="12.75">
      <c r="A10" s="73"/>
      <c r="B10" s="73"/>
      <c r="C10" s="205" t="s">
        <v>333</v>
      </c>
      <c r="D10" s="206">
        <f>SUM(D7:D9)</f>
        <v>466862</v>
      </c>
      <c r="E10" s="206">
        <f>SUM(E7:E9)</f>
        <v>77500</v>
      </c>
      <c r="F10" s="207"/>
      <c r="G10" s="207"/>
      <c r="H10" s="207"/>
      <c r="I10" s="207"/>
      <c r="J10" s="207"/>
      <c r="K10" s="206">
        <f>SUM(K7:K9)</f>
        <v>389362</v>
      </c>
    </row>
    <row r="11" spans="1:11" s="70" customFormat="1" ht="12.75">
      <c r="A11" s="208">
        <v>600</v>
      </c>
      <c r="B11" s="208">
        <v>60014</v>
      </c>
      <c r="C11" s="73" t="s">
        <v>334</v>
      </c>
      <c r="D11" s="203">
        <f t="shared" si="0"/>
        <v>250000</v>
      </c>
      <c r="E11" s="203">
        <v>250000</v>
      </c>
      <c r="F11" s="203"/>
      <c r="G11" s="203"/>
      <c r="H11" s="203">
        <v>250000</v>
      </c>
      <c r="I11" s="203"/>
      <c r="J11" s="203"/>
      <c r="K11" s="203"/>
    </row>
    <row r="12" spans="1:11" s="70" customFormat="1" ht="12.75">
      <c r="A12" s="208"/>
      <c r="B12" s="208">
        <v>60016</v>
      </c>
      <c r="C12" s="73" t="s">
        <v>335</v>
      </c>
      <c r="D12" s="203">
        <f t="shared" si="0"/>
        <v>1050000</v>
      </c>
      <c r="E12" s="203">
        <v>472381</v>
      </c>
      <c r="F12" s="203">
        <v>16000</v>
      </c>
      <c r="G12" s="203"/>
      <c r="H12" s="204"/>
      <c r="I12" s="203"/>
      <c r="J12" s="203"/>
      <c r="K12" s="203">
        <v>577619</v>
      </c>
    </row>
    <row r="13" spans="1:11" s="70" customFormat="1" ht="12.75">
      <c r="A13" s="208"/>
      <c r="B13" s="208"/>
      <c r="C13" s="205" t="s">
        <v>336</v>
      </c>
      <c r="D13" s="206">
        <f>SUM(D11:D12)</f>
        <v>1300000</v>
      </c>
      <c r="E13" s="206">
        <f>SUM(E11:E12)</f>
        <v>722381</v>
      </c>
      <c r="F13" s="206">
        <f>SUM(F11:F12)</f>
        <v>16000</v>
      </c>
      <c r="G13" s="207"/>
      <c r="H13" s="206">
        <f>SUM(H11:H12)</f>
        <v>250000</v>
      </c>
      <c r="I13" s="207"/>
      <c r="J13" s="207"/>
      <c r="K13" s="209">
        <f>SUM(K11:K12)</f>
        <v>577619</v>
      </c>
    </row>
    <row r="14" spans="1:11" s="70" customFormat="1" ht="12.75">
      <c r="A14" s="208">
        <v>710</v>
      </c>
      <c r="B14" s="208">
        <v>71035</v>
      </c>
      <c r="C14" s="210" t="s">
        <v>337</v>
      </c>
      <c r="D14" s="203">
        <f t="shared" si="0"/>
        <v>2500</v>
      </c>
      <c r="E14" s="203">
        <v>2500</v>
      </c>
      <c r="F14" s="203"/>
      <c r="G14" s="203"/>
      <c r="H14" s="203"/>
      <c r="I14" s="203"/>
      <c r="J14" s="203"/>
      <c r="K14" s="203"/>
    </row>
    <row r="15" spans="1:11" s="70" customFormat="1" ht="12.75">
      <c r="A15" s="208"/>
      <c r="B15" s="208"/>
      <c r="C15" s="205" t="s">
        <v>338</v>
      </c>
      <c r="D15" s="206">
        <f>SUM(D14)</f>
        <v>2500</v>
      </c>
      <c r="E15" s="206">
        <f>SUM(E14)</f>
        <v>2500</v>
      </c>
      <c r="F15" s="207"/>
      <c r="G15" s="207"/>
      <c r="H15" s="207"/>
      <c r="I15" s="207"/>
      <c r="J15" s="207"/>
      <c r="K15" s="207"/>
    </row>
    <row r="16" spans="1:11" s="70" customFormat="1" ht="12.75">
      <c r="A16" s="208">
        <v>750</v>
      </c>
      <c r="B16" s="208">
        <v>75011</v>
      </c>
      <c r="C16" s="73" t="s">
        <v>339</v>
      </c>
      <c r="D16" s="203">
        <f t="shared" si="0"/>
        <v>77230</v>
      </c>
      <c r="E16" s="203">
        <v>77230</v>
      </c>
      <c r="F16" s="203">
        <v>63476</v>
      </c>
      <c r="G16" s="203">
        <v>12524</v>
      </c>
      <c r="H16" s="203"/>
      <c r="I16" s="203"/>
      <c r="J16" s="203"/>
      <c r="K16" s="203"/>
    </row>
    <row r="17" spans="1:11" s="70" customFormat="1" ht="25.5">
      <c r="A17" s="208"/>
      <c r="B17" s="208">
        <v>75022</v>
      </c>
      <c r="C17" s="73" t="s">
        <v>340</v>
      </c>
      <c r="D17" s="203">
        <f t="shared" si="0"/>
        <v>142000</v>
      </c>
      <c r="E17" s="203">
        <v>142000</v>
      </c>
      <c r="F17" s="203"/>
      <c r="G17" s="203"/>
      <c r="H17" s="203"/>
      <c r="I17" s="203"/>
      <c r="J17" s="203"/>
      <c r="K17" s="203"/>
    </row>
    <row r="18" spans="1:11" s="70" customFormat="1" ht="25.5">
      <c r="A18" s="211"/>
      <c r="B18" s="211">
        <v>75023</v>
      </c>
      <c r="C18" s="73" t="s">
        <v>341</v>
      </c>
      <c r="D18" s="203">
        <f t="shared" si="0"/>
        <v>3326711</v>
      </c>
      <c r="E18" s="203">
        <v>3103411</v>
      </c>
      <c r="F18" s="204">
        <v>2021084</v>
      </c>
      <c r="G18" s="204">
        <v>366507</v>
      </c>
      <c r="H18" s="204"/>
      <c r="I18" s="204"/>
      <c r="J18" s="204"/>
      <c r="K18" s="204">
        <v>223300</v>
      </c>
    </row>
    <row r="19" spans="1:11" s="70" customFormat="1" ht="25.5">
      <c r="A19" s="211"/>
      <c r="B19" s="211">
        <v>75075</v>
      </c>
      <c r="C19" s="212" t="s">
        <v>342</v>
      </c>
      <c r="D19" s="203">
        <f t="shared" si="0"/>
        <v>36500</v>
      </c>
      <c r="E19" s="203">
        <v>36500</v>
      </c>
      <c r="F19" s="204">
        <v>7260</v>
      </c>
      <c r="G19" s="204"/>
      <c r="H19" s="204"/>
      <c r="I19" s="204"/>
      <c r="J19" s="204"/>
      <c r="K19" s="204"/>
    </row>
    <row r="20" spans="1:11" s="70" customFormat="1" ht="12.75">
      <c r="A20" s="211"/>
      <c r="B20" s="211">
        <v>75095</v>
      </c>
      <c r="C20" s="213" t="s">
        <v>332</v>
      </c>
      <c r="D20" s="203">
        <f t="shared" si="0"/>
        <v>200000</v>
      </c>
      <c r="E20" s="203">
        <v>200000</v>
      </c>
      <c r="F20" s="204">
        <v>139982</v>
      </c>
      <c r="G20" s="204">
        <v>27618</v>
      </c>
      <c r="H20" s="204"/>
      <c r="I20" s="204"/>
      <c r="J20" s="204"/>
      <c r="K20" s="204"/>
    </row>
    <row r="21" spans="1:11" s="70" customFormat="1" ht="12.75">
      <c r="A21" s="211"/>
      <c r="B21" s="211"/>
      <c r="C21" s="214" t="s">
        <v>343</v>
      </c>
      <c r="D21" s="206">
        <f>SUM(D16:D20)</f>
        <v>3782441</v>
      </c>
      <c r="E21" s="206">
        <f>SUM(E16:E20)</f>
        <v>3559141</v>
      </c>
      <c r="F21" s="206">
        <f>SUM(F16:F20)</f>
        <v>2231802</v>
      </c>
      <c r="G21" s="206">
        <f>SUM(G16:G20)</f>
        <v>406649</v>
      </c>
      <c r="H21" s="215"/>
      <c r="I21" s="215"/>
      <c r="J21" s="215"/>
      <c r="K21" s="206">
        <f>SUM(K16:K20)</f>
        <v>223300</v>
      </c>
    </row>
    <row r="22" spans="1:11" s="70" customFormat="1" ht="25.5">
      <c r="A22" s="208">
        <v>751</v>
      </c>
      <c r="B22" s="208">
        <v>75101</v>
      </c>
      <c r="C22" s="73" t="s">
        <v>344</v>
      </c>
      <c r="D22" s="203">
        <f t="shared" si="0"/>
        <v>2195</v>
      </c>
      <c r="E22" s="203">
        <v>2195</v>
      </c>
      <c r="F22" s="203"/>
      <c r="G22" s="203"/>
      <c r="H22" s="203"/>
      <c r="I22" s="203"/>
      <c r="J22" s="203"/>
      <c r="K22" s="203"/>
    </row>
    <row r="23" spans="1:11" s="70" customFormat="1" ht="38.25">
      <c r="A23" s="208"/>
      <c r="B23" s="208"/>
      <c r="C23" s="205" t="s">
        <v>345</v>
      </c>
      <c r="D23" s="206">
        <f>SUM(D22)</f>
        <v>2195</v>
      </c>
      <c r="E23" s="206">
        <f>SUM(E22)</f>
        <v>2195</v>
      </c>
      <c r="F23" s="207"/>
      <c r="G23" s="207"/>
      <c r="H23" s="207"/>
      <c r="I23" s="207"/>
      <c r="J23" s="207"/>
      <c r="K23" s="207"/>
    </row>
    <row r="24" spans="1:11" s="70" customFormat="1" ht="12.75">
      <c r="A24" s="211">
        <v>752</v>
      </c>
      <c r="B24" s="211">
        <v>75212</v>
      </c>
      <c r="C24" s="212" t="s">
        <v>346</v>
      </c>
      <c r="D24" s="203">
        <f t="shared" si="0"/>
        <v>21500</v>
      </c>
      <c r="E24" s="203">
        <v>21500</v>
      </c>
      <c r="F24" s="204"/>
      <c r="G24" s="204"/>
      <c r="H24" s="204"/>
      <c r="I24" s="204"/>
      <c r="J24" s="204"/>
      <c r="K24" s="204"/>
    </row>
    <row r="25" spans="1:11" s="70" customFormat="1" ht="12.75">
      <c r="A25" s="211"/>
      <c r="B25" s="211"/>
      <c r="C25" s="214" t="s">
        <v>347</v>
      </c>
      <c r="D25" s="206">
        <f>SUM(D24)</f>
        <v>21500</v>
      </c>
      <c r="E25" s="206">
        <f>SUM(E24)</f>
        <v>21500</v>
      </c>
      <c r="F25" s="215"/>
      <c r="G25" s="215"/>
      <c r="H25" s="215"/>
      <c r="I25" s="215"/>
      <c r="J25" s="215"/>
      <c r="K25" s="215"/>
    </row>
    <row r="26" spans="1:11" s="70" customFormat="1" ht="12.75">
      <c r="A26" s="211">
        <v>754</v>
      </c>
      <c r="B26" s="211">
        <v>75401</v>
      </c>
      <c r="C26" s="212" t="s">
        <v>348</v>
      </c>
      <c r="D26" s="203">
        <f t="shared" si="0"/>
        <v>11000</v>
      </c>
      <c r="E26" s="203">
        <v>11000</v>
      </c>
      <c r="F26" s="204"/>
      <c r="G26" s="204"/>
      <c r="H26" s="204">
        <v>11000</v>
      </c>
      <c r="I26" s="204"/>
      <c r="J26" s="204"/>
      <c r="K26" s="204"/>
    </row>
    <row r="27" spans="1:11" s="70" customFormat="1" ht="12.75">
      <c r="A27" s="211"/>
      <c r="B27" s="211">
        <v>75412</v>
      </c>
      <c r="C27" s="212" t="s">
        <v>349</v>
      </c>
      <c r="D27" s="203">
        <f t="shared" si="0"/>
        <v>157320</v>
      </c>
      <c r="E27" s="203">
        <v>157320</v>
      </c>
      <c r="F27" s="204">
        <v>16800</v>
      </c>
      <c r="G27" s="204">
        <v>4000</v>
      </c>
      <c r="H27" s="204"/>
      <c r="I27" s="204"/>
      <c r="J27" s="204"/>
      <c r="K27" s="204"/>
    </row>
    <row r="28" spans="1:11" s="70" customFormat="1" ht="25.5">
      <c r="A28" s="211"/>
      <c r="B28" s="211"/>
      <c r="C28" s="214" t="s">
        <v>350</v>
      </c>
      <c r="D28" s="206">
        <f>SUM(D26:D27)</f>
        <v>168320</v>
      </c>
      <c r="E28" s="206">
        <f>SUM(E26:E27)</f>
        <v>168320</v>
      </c>
      <c r="F28" s="206">
        <f>SUM(F26:F27)</f>
        <v>16800</v>
      </c>
      <c r="G28" s="206">
        <f>SUM(G26:G27)</f>
        <v>4000</v>
      </c>
      <c r="H28" s="206">
        <f>SUM(H26:H27)</f>
        <v>11000</v>
      </c>
      <c r="I28" s="215"/>
      <c r="J28" s="215"/>
      <c r="K28" s="215"/>
    </row>
    <row r="29" spans="1:11" s="70" customFormat="1" ht="38.25">
      <c r="A29" s="208">
        <v>757</v>
      </c>
      <c r="B29" s="208">
        <v>75702</v>
      </c>
      <c r="C29" s="73" t="s">
        <v>351</v>
      </c>
      <c r="D29" s="203">
        <f t="shared" si="0"/>
        <v>20000</v>
      </c>
      <c r="E29" s="203">
        <v>20000</v>
      </c>
      <c r="F29" s="203"/>
      <c r="G29" s="203"/>
      <c r="H29" s="203"/>
      <c r="I29" s="203">
        <v>20000</v>
      </c>
      <c r="J29" s="203"/>
      <c r="K29" s="203"/>
    </row>
    <row r="30" spans="1:11" s="70" customFormat="1" ht="51">
      <c r="A30" s="211"/>
      <c r="B30" s="211">
        <v>75704</v>
      </c>
      <c r="C30" s="212" t="s">
        <v>352</v>
      </c>
      <c r="D30" s="203">
        <f t="shared" si="0"/>
        <v>510000</v>
      </c>
      <c r="E30" s="203">
        <v>510000</v>
      </c>
      <c r="F30" s="204"/>
      <c r="G30" s="204"/>
      <c r="H30" s="204"/>
      <c r="I30" s="204"/>
      <c r="J30" s="204">
        <v>510000</v>
      </c>
      <c r="K30" s="204"/>
    </row>
    <row r="31" spans="1:11" s="70" customFormat="1" ht="12.75">
      <c r="A31" s="211"/>
      <c r="B31" s="211"/>
      <c r="C31" s="214" t="s">
        <v>353</v>
      </c>
      <c r="D31" s="206">
        <f>SUM(D29:D30)</f>
        <v>530000</v>
      </c>
      <c r="E31" s="206">
        <f>SUM(E29:E30)</f>
        <v>530000</v>
      </c>
      <c r="F31" s="215"/>
      <c r="G31" s="215"/>
      <c r="H31" s="215"/>
      <c r="I31" s="206">
        <f>SUM(I29:I30)</f>
        <v>20000</v>
      </c>
      <c r="J31" s="206">
        <f>SUM(J29:J30)</f>
        <v>510000</v>
      </c>
      <c r="K31" s="215"/>
    </row>
    <row r="32" spans="1:11" s="70" customFormat="1" ht="12.75">
      <c r="A32" s="211">
        <v>758</v>
      </c>
      <c r="B32" s="211">
        <v>75818</v>
      </c>
      <c r="C32" s="213" t="s">
        <v>354</v>
      </c>
      <c r="D32" s="203">
        <f t="shared" si="0"/>
        <v>50000</v>
      </c>
      <c r="E32" s="216">
        <v>50000</v>
      </c>
      <c r="F32" s="204"/>
      <c r="G32" s="204"/>
      <c r="H32" s="204"/>
      <c r="I32" s="217"/>
      <c r="J32" s="217"/>
      <c r="K32" s="204"/>
    </row>
    <row r="33" spans="1:11" s="70" customFormat="1" ht="12.75">
      <c r="A33" s="211"/>
      <c r="B33" s="211"/>
      <c r="C33" s="214" t="s">
        <v>355</v>
      </c>
      <c r="D33" s="206">
        <f>SUM(D32)</f>
        <v>50000</v>
      </c>
      <c r="E33" s="206">
        <f>SUM(E32)</f>
        <v>50000</v>
      </c>
      <c r="F33" s="215"/>
      <c r="G33" s="215"/>
      <c r="H33" s="215"/>
      <c r="I33" s="206"/>
      <c r="J33" s="206"/>
      <c r="K33" s="215"/>
    </row>
    <row r="34" spans="1:11" s="70" customFormat="1" ht="12.75">
      <c r="A34" s="211">
        <v>801</v>
      </c>
      <c r="B34" s="211">
        <v>80101</v>
      </c>
      <c r="C34" s="213" t="s">
        <v>356</v>
      </c>
      <c r="D34" s="203">
        <f t="shared" si="0"/>
        <v>4986851</v>
      </c>
      <c r="E34" s="216">
        <v>4869851</v>
      </c>
      <c r="F34" s="204">
        <v>3312963</v>
      </c>
      <c r="G34" s="204">
        <v>658420</v>
      </c>
      <c r="H34" s="204">
        <v>34573</v>
      </c>
      <c r="I34" s="217"/>
      <c r="J34" s="217"/>
      <c r="K34" s="204">
        <v>117000</v>
      </c>
    </row>
    <row r="35" spans="1:11" s="70" customFormat="1" ht="25.5">
      <c r="A35" s="211"/>
      <c r="B35" s="211">
        <v>80103</v>
      </c>
      <c r="C35" s="213" t="s">
        <v>357</v>
      </c>
      <c r="D35" s="203">
        <f t="shared" si="0"/>
        <v>85668</v>
      </c>
      <c r="E35" s="216">
        <v>85668</v>
      </c>
      <c r="F35" s="204">
        <v>65274</v>
      </c>
      <c r="G35" s="204">
        <v>13537</v>
      </c>
      <c r="H35" s="204"/>
      <c r="I35" s="217"/>
      <c r="J35" s="217"/>
      <c r="K35" s="204"/>
    </row>
    <row r="36" spans="1:11" s="70" customFormat="1" ht="12.75">
      <c r="A36" s="211"/>
      <c r="B36" s="211">
        <v>80104</v>
      </c>
      <c r="C36" s="213" t="s">
        <v>358</v>
      </c>
      <c r="D36" s="203">
        <f t="shared" si="0"/>
        <v>635836</v>
      </c>
      <c r="E36" s="216">
        <v>614836</v>
      </c>
      <c r="F36" s="204">
        <v>378931</v>
      </c>
      <c r="G36" s="204">
        <v>72379</v>
      </c>
      <c r="H36" s="204"/>
      <c r="I36" s="217"/>
      <c r="J36" s="217"/>
      <c r="K36" s="204">
        <v>21000</v>
      </c>
    </row>
    <row r="37" spans="1:11" s="70" customFormat="1" ht="12.75">
      <c r="A37" s="211"/>
      <c r="B37" s="211">
        <v>80110</v>
      </c>
      <c r="C37" s="213" t="s">
        <v>359</v>
      </c>
      <c r="D37" s="203">
        <f t="shared" si="0"/>
        <v>2197040</v>
      </c>
      <c r="E37" s="216">
        <v>2197040</v>
      </c>
      <c r="F37" s="204">
        <v>1571571</v>
      </c>
      <c r="G37" s="204">
        <v>319911</v>
      </c>
      <c r="H37" s="204"/>
      <c r="I37" s="217"/>
      <c r="J37" s="217"/>
      <c r="K37" s="204"/>
    </row>
    <row r="38" spans="1:11" s="70" customFormat="1" ht="12.75">
      <c r="A38" s="208"/>
      <c r="B38" s="208">
        <v>80113</v>
      </c>
      <c r="C38" s="210" t="s">
        <v>360</v>
      </c>
      <c r="D38" s="203">
        <f t="shared" si="0"/>
        <v>287000</v>
      </c>
      <c r="E38" s="216">
        <v>287000</v>
      </c>
      <c r="F38" s="203"/>
      <c r="G38" s="203"/>
      <c r="H38" s="203"/>
      <c r="I38" s="217"/>
      <c r="J38" s="217"/>
      <c r="K38" s="203"/>
    </row>
    <row r="39" spans="1:11" s="70" customFormat="1" ht="12.75">
      <c r="A39" s="208"/>
      <c r="B39" s="208">
        <v>80120</v>
      </c>
      <c r="C39" s="210" t="s">
        <v>361</v>
      </c>
      <c r="D39" s="203">
        <f t="shared" si="0"/>
        <v>868083</v>
      </c>
      <c r="E39" s="216">
        <v>868083</v>
      </c>
      <c r="F39" s="203">
        <v>548872</v>
      </c>
      <c r="G39" s="203">
        <v>109039</v>
      </c>
      <c r="H39" s="203"/>
      <c r="I39" s="217"/>
      <c r="J39" s="217"/>
      <c r="K39" s="203"/>
    </row>
    <row r="40" spans="1:11" s="70" customFormat="1" ht="25.5">
      <c r="A40" s="211"/>
      <c r="B40" s="211">
        <v>80146</v>
      </c>
      <c r="C40" s="213" t="s">
        <v>362</v>
      </c>
      <c r="D40" s="203">
        <f t="shared" si="0"/>
        <v>48698</v>
      </c>
      <c r="E40" s="216">
        <v>48698</v>
      </c>
      <c r="F40" s="204"/>
      <c r="G40" s="204"/>
      <c r="H40" s="204"/>
      <c r="I40" s="217"/>
      <c r="J40" s="217"/>
      <c r="K40" s="204"/>
    </row>
    <row r="41" spans="1:11" s="70" customFormat="1" ht="12.75">
      <c r="A41" s="208"/>
      <c r="B41" s="208">
        <v>80195</v>
      </c>
      <c r="C41" s="210" t="s">
        <v>332</v>
      </c>
      <c r="D41" s="203">
        <f t="shared" si="0"/>
        <v>63751</v>
      </c>
      <c r="E41" s="216">
        <v>63751</v>
      </c>
      <c r="F41" s="203"/>
      <c r="G41" s="203"/>
      <c r="H41" s="203"/>
      <c r="I41" s="217"/>
      <c r="J41" s="217"/>
      <c r="K41" s="203"/>
    </row>
    <row r="42" spans="1:11" s="70" customFormat="1" ht="12.75">
      <c r="A42" s="208"/>
      <c r="B42" s="208"/>
      <c r="C42" s="205" t="s">
        <v>363</v>
      </c>
      <c r="D42" s="206">
        <f>SUM(D34:D41)</f>
        <v>9172927</v>
      </c>
      <c r="E42" s="206">
        <f>SUM(E34:E41)</f>
        <v>9034927</v>
      </c>
      <c r="F42" s="206">
        <f aca="true" t="shared" si="1" ref="F42:K42">SUM(F34:F41)</f>
        <v>5877611</v>
      </c>
      <c r="G42" s="206">
        <f t="shared" si="1"/>
        <v>1173286</v>
      </c>
      <c r="H42" s="206">
        <f t="shared" si="1"/>
        <v>34573</v>
      </c>
      <c r="I42" s="206"/>
      <c r="J42" s="206"/>
      <c r="K42" s="206">
        <f t="shared" si="1"/>
        <v>138000</v>
      </c>
    </row>
    <row r="43" spans="1:11" s="70" customFormat="1" ht="12.75">
      <c r="A43" s="211">
        <v>851</v>
      </c>
      <c r="B43" s="211">
        <v>85121</v>
      </c>
      <c r="C43" s="213" t="s">
        <v>364</v>
      </c>
      <c r="D43" s="203">
        <f t="shared" si="0"/>
        <v>35000</v>
      </c>
      <c r="E43" s="216">
        <v>35000</v>
      </c>
      <c r="F43" s="204"/>
      <c r="G43" s="204"/>
      <c r="H43" s="204"/>
      <c r="I43" s="217"/>
      <c r="J43" s="217"/>
      <c r="K43" s="204"/>
    </row>
    <row r="44" spans="1:11" s="70" customFormat="1" ht="12.75">
      <c r="A44" s="211"/>
      <c r="B44" s="211">
        <v>85153</v>
      </c>
      <c r="C44" s="213" t="s">
        <v>398</v>
      </c>
      <c r="D44" s="203">
        <f t="shared" si="0"/>
        <v>16000</v>
      </c>
      <c r="E44" s="216">
        <v>16000</v>
      </c>
      <c r="F44" s="204"/>
      <c r="G44" s="204"/>
      <c r="H44" s="204"/>
      <c r="I44" s="217"/>
      <c r="J44" s="217"/>
      <c r="K44" s="204"/>
    </row>
    <row r="45" spans="1:11" s="70" customFormat="1" ht="12.75">
      <c r="A45" s="211"/>
      <c r="B45" s="211">
        <v>85154</v>
      </c>
      <c r="C45" s="213" t="s">
        <v>399</v>
      </c>
      <c r="D45" s="203">
        <f t="shared" si="0"/>
        <v>98450</v>
      </c>
      <c r="E45" s="216">
        <v>98450</v>
      </c>
      <c r="F45" s="204">
        <v>59195</v>
      </c>
      <c r="G45" s="204">
        <v>12787</v>
      </c>
      <c r="H45" s="204"/>
      <c r="I45" s="217"/>
      <c r="J45" s="217"/>
      <c r="K45" s="204"/>
    </row>
    <row r="46" spans="1:11" s="70" customFormat="1" ht="12.75">
      <c r="A46" s="211"/>
      <c r="B46" s="211"/>
      <c r="C46" s="214" t="s">
        <v>400</v>
      </c>
      <c r="D46" s="206">
        <f>SUM(D43:D45)</f>
        <v>149450</v>
      </c>
      <c r="E46" s="206">
        <f>SUM(E43:E45)</f>
        <v>149450</v>
      </c>
      <c r="F46" s="206">
        <f>SUM(F43:F45)</f>
        <v>59195</v>
      </c>
      <c r="G46" s="206">
        <f>SUM(G43:G45)</f>
        <v>12787</v>
      </c>
      <c r="H46" s="215"/>
      <c r="I46" s="206"/>
      <c r="J46" s="206"/>
      <c r="K46" s="215"/>
    </row>
    <row r="47" spans="1:11" s="70" customFormat="1" ht="12.75">
      <c r="A47" s="211">
        <v>852</v>
      </c>
      <c r="B47" s="211">
        <v>85201</v>
      </c>
      <c r="C47" s="213" t="s">
        <v>401</v>
      </c>
      <c r="D47" s="203">
        <f t="shared" si="0"/>
        <v>12000</v>
      </c>
      <c r="E47" s="216">
        <v>12000</v>
      </c>
      <c r="F47" s="203"/>
      <c r="G47" s="203"/>
      <c r="H47" s="204"/>
      <c r="I47" s="217"/>
      <c r="J47" s="217"/>
      <c r="K47" s="204"/>
    </row>
    <row r="48" spans="1:11" s="70" customFormat="1" ht="12.75">
      <c r="A48" s="211"/>
      <c r="B48" s="211">
        <v>85202</v>
      </c>
      <c r="C48" s="213" t="s">
        <v>402</v>
      </c>
      <c r="D48" s="203">
        <f t="shared" si="0"/>
        <v>30000</v>
      </c>
      <c r="E48" s="216">
        <v>30000</v>
      </c>
      <c r="F48" s="204"/>
      <c r="G48" s="204"/>
      <c r="H48" s="204"/>
      <c r="I48" s="217"/>
      <c r="J48" s="217"/>
      <c r="K48" s="204"/>
    </row>
    <row r="49" spans="1:11" s="70" customFormat="1" ht="12.75">
      <c r="A49" s="211"/>
      <c r="B49" s="211">
        <v>85203</v>
      </c>
      <c r="C49" s="213" t="s">
        <v>403</v>
      </c>
      <c r="D49" s="203">
        <f t="shared" si="0"/>
        <v>261000</v>
      </c>
      <c r="E49" s="216">
        <v>261000</v>
      </c>
      <c r="F49" s="204"/>
      <c r="G49" s="204"/>
      <c r="H49" s="204">
        <v>261000</v>
      </c>
      <c r="I49" s="217"/>
      <c r="J49" s="217"/>
      <c r="K49" s="204"/>
    </row>
    <row r="50" spans="1:11" s="70" customFormat="1" ht="51">
      <c r="A50" s="211"/>
      <c r="B50" s="211">
        <v>85212</v>
      </c>
      <c r="C50" s="213" t="s">
        <v>404</v>
      </c>
      <c r="D50" s="203">
        <f t="shared" si="0"/>
        <v>4061711</v>
      </c>
      <c r="E50" s="216">
        <v>4061711</v>
      </c>
      <c r="F50" s="204">
        <v>66500</v>
      </c>
      <c r="G50" s="204">
        <v>45611</v>
      </c>
      <c r="H50" s="204"/>
      <c r="I50" s="217"/>
      <c r="J50" s="217"/>
      <c r="K50" s="204"/>
    </row>
    <row r="51" spans="1:11" s="70" customFormat="1" ht="63.75">
      <c r="A51" s="211"/>
      <c r="B51" s="211">
        <v>85213</v>
      </c>
      <c r="C51" s="213" t="s">
        <v>405</v>
      </c>
      <c r="D51" s="203">
        <f t="shared" si="0"/>
        <v>13436</v>
      </c>
      <c r="E51" s="216">
        <v>13436</v>
      </c>
      <c r="F51" s="204"/>
      <c r="G51" s="204">
        <v>13436</v>
      </c>
      <c r="H51" s="204"/>
      <c r="I51" s="217"/>
      <c r="J51" s="217"/>
      <c r="K51" s="204"/>
    </row>
    <row r="52" spans="1:11" s="70" customFormat="1" ht="38.25">
      <c r="A52" s="211"/>
      <c r="B52" s="211">
        <v>85214</v>
      </c>
      <c r="C52" s="213" t="s">
        <v>406</v>
      </c>
      <c r="D52" s="203">
        <f t="shared" si="0"/>
        <v>286947</v>
      </c>
      <c r="E52" s="216">
        <v>286947</v>
      </c>
      <c r="F52" s="204"/>
      <c r="G52" s="204"/>
      <c r="H52" s="204"/>
      <c r="I52" s="217"/>
      <c r="J52" s="217"/>
      <c r="K52" s="204"/>
    </row>
    <row r="53" spans="1:11" s="70" customFormat="1" ht="12.75">
      <c r="A53" s="208"/>
      <c r="B53" s="208">
        <v>85215</v>
      </c>
      <c r="C53" s="210" t="s">
        <v>407</v>
      </c>
      <c r="D53" s="203">
        <f t="shared" si="0"/>
        <v>220000</v>
      </c>
      <c r="E53" s="216">
        <v>220000</v>
      </c>
      <c r="F53" s="203"/>
      <c r="G53" s="203"/>
      <c r="H53" s="203"/>
      <c r="I53" s="217"/>
      <c r="J53" s="217"/>
      <c r="K53" s="203"/>
    </row>
    <row r="54" spans="1:11" s="70" customFormat="1" ht="12.75">
      <c r="A54" s="208"/>
      <c r="B54" s="208">
        <v>85219</v>
      </c>
      <c r="C54" s="210" t="s">
        <v>408</v>
      </c>
      <c r="D54" s="203">
        <f t="shared" si="0"/>
        <v>448034</v>
      </c>
      <c r="E54" s="216">
        <v>448034</v>
      </c>
      <c r="F54" s="203">
        <v>315650</v>
      </c>
      <c r="G54" s="203">
        <v>63698</v>
      </c>
      <c r="H54" s="203"/>
      <c r="I54" s="217"/>
      <c r="J54" s="217"/>
      <c r="K54" s="203"/>
    </row>
    <row r="55" spans="1:11" s="70" customFormat="1" ht="25.5">
      <c r="A55" s="208"/>
      <c r="B55" s="208">
        <v>85228</v>
      </c>
      <c r="C55" s="210" t="s">
        <v>409</v>
      </c>
      <c r="D55" s="203">
        <f t="shared" si="0"/>
        <v>156344</v>
      </c>
      <c r="E55" s="216">
        <v>156344</v>
      </c>
      <c r="F55" s="203">
        <v>122251</v>
      </c>
      <c r="G55" s="203">
        <v>23919</v>
      </c>
      <c r="H55" s="203"/>
      <c r="I55" s="217"/>
      <c r="J55" s="217"/>
      <c r="K55" s="203"/>
    </row>
    <row r="56" spans="1:11" s="70" customFormat="1" ht="12.75">
      <c r="A56" s="211"/>
      <c r="B56" s="211">
        <v>85295</v>
      </c>
      <c r="C56" s="213" t="s">
        <v>332</v>
      </c>
      <c r="D56" s="203">
        <f t="shared" si="0"/>
        <v>227355</v>
      </c>
      <c r="E56" s="216">
        <v>227355</v>
      </c>
      <c r="F56" s="204"/>
      <c r="G56" s="204"/>
      <c r="H56" s="204"/>
      <c r="I56" s="218"/>
      <c r="J56" s="218"/>
      <c r="K56" s="204"/>
    </row>
    <row r="57" spans="1:11" s="70" customFormat="1" ht="12.75">
      <c r="A57" s="208"/>
      <c r="B57" s="208"/>
      <c r="C57" s="205" t="s">
        <v>410</v>
      </c>
      <c r="D57" s="206">
        <f>SUM(D47:D56)</f>
        <v>5716827</v>
      </c>
      <c r="E57" s="206">
        <f>SUM(E47:E56)</f>
        <v>5716827</v>
      </c>
      <c r="F57" s="219">
        <f>SUM(F47:F56)</f>
        <v>504401</v>
      </c>
      <c r="G57" s="219">
        <f>SUM(G47:G56)</f>
        <v>146664</v>
      </c>
      <c r="H57" s="219">
        <f>SUM(H47:H56)</f>
        <v>261000</v>
      </c>
      <c r="I57" s="219"/>
      <c r="J57" s="219"/>
      <c r="K57" s="207"/>
    </row>
    <row r="58" spans="1:11" s="70" customFormat="1" ht="12.75">
      <c r="A58" s="208">
        <v>854</v>
      </c>
      <c r="B58" s="208">
        <v>85401</v>
      </c>
      <c r="C58" s="210" t="s">
        <v>411</v>
      </c>
      <c r="D58" s="203">
        <f t="shared" si="0"/>
        <v>71422</v>
      </c>
      <c r="E58" s="216">
        <v>71422</v>
      </c>
      <c r="F58" s="216">
        <v>56615</v>
      </c>
      <c r="G58" s="216">
        <v>11272</v>
      </c>
      <c r="H58" s="217"/>
      <c r="I58" s="217"/>
      <c r="J58" s="217"/>
      <c r="K58" s="203"/>
    </row>
    <row r="59" spans="1:11" s="70" customFormat="1" ht="12.75">
      <c r="A59" s="208"/>
      <c r="B59" s="208">
        <v>85415</v>
      </c>
      <c r="C59" s="210" t="s">
        <v>412</v>
      </c>
      <c r="D59" s="203">
        <f t="shared" si="0"/>
        <v>3000</v>
      </c>
      <c r="E59" s="216">
        <v>3000</v>
      </c>
      <c r="F59" s="217"/>
      <c r="G59" s="217"/>
      <c r="H59" s="217"/>
      <c r="I59" s="217"/>
      <c r="J59" s="217"/>
      <c r="K59" s="203"/>
    </row>
    <row r="60" spans="1:11" s="70" customFormat="1" ht="25.5">
      <c r="A60" s="208"/>
      <c r="B60" s="208">
        <v>85446</v>
      </c>
      <c r="C60" s="210" t="s">
        <v>362</v>
      </c>
      <c r="D60" s="203">
        <f t="shared" si="0"/>
        <v>518</v>
      </c>
      <c r="E60" s="216">
        <v>518</v>
      </c>
      <c r="F60" s="217"/>
      <c r="G60" s="217"/>
      <c r="H60" s="217"/>
      <c r="I60" s="217"/>
      <c r="J60" s="217"/>
      <c r="K60" s="203"/>
    </row>
    <row r="61" spans="1:11" s="70" customFormat="1" ht="25.5">
      <c r="A61" s="211"/>
      <c r="B61" s="211"/>
      <c r="C61" s="214" t="s">
        <v>413</v>
      </c>
      <c r="D61" s="206">
        <f>SUM(D58:D60)</f>
        <v>74940</v>
      </c>
      <c r="E61" s="206">
        <f>SUM(E58:E60)</f>
        <v>74940</v>
      </c>
      <c r="F61" s="206">
        <f>SUM(F58:F60)</f>
        <v>56615</v>
      </c>
      <c r="G61" s="206">
        <f>SUM(G58:G60)</f>
        <v>11272</v>
      </c>
      <c r="H61" s="209"/>
      <c r="I61" s="209"/>
      <c r="J61" s="209"/>
      <c r="K61" s="215"/>
    </row>
    <row r="62" spans="1:11" s="70" customFormat="1" ht="12.75">
      <c r="A62" s="211">
        <v>900</v>
      </c>
      <c r="B62" s="211">
        <v>90002</v>
      </c>
      <c r="C62" s="213" t="s">
        <v>414</v>
      </c>
      <c r="D62" s="203">
        <f aca="true" t="shared" si="2" ref="D62:D67">E62+K62</f>
        <v>6000</v>
      </c>
      <c r="E62" s="216">
        <v>6000</v>
      </c>
      <c r="F62" s="217"/>
      <c r="G62" s="217"/>
      <c r="H62" s="217"/>
      <c r="I62" s="217"/>
      <c r="J62" s="217"/>
      <c r="K62" s="204"/>
    </row>
    <row r="63" spans="1:11" s="70" customFormat="1" ht="12.75">
      <c r="A63" s="211"/>
      <c r="B63" s="211">
        <v>90003</v>
      </c>
      <c r="C63" s="213" t="s">
        <v>415</v>
      </c>
      <c r="D63" s="203">
        <f t="shared" si="2"/>
        <v>40000</v>
      </c>
      <c r="E63" s="216">
        <v>40000</v>
      </c>
      <c r="F63" s="217"/>
      <c r="G63" s="217"/>
      <c r="H63" s="216">
        <v>40000</v>
      </c>
      <c r="I63" s="217"/>
      <c r="J63" s="217"/>
      <c r="K63" s="204"/>
    </row>
    <row r="64" spans="1:11" s="70" customFormat="1" ht="25.5">
      <c r="A64" s="211"/>
      <c r="B64" s="211">
        <v>90004</v>
      </c>
      <c r="C64" s="213" t="s">
        <v>416</v>
      </c>
      <c r="D64" s="203">
        <f t="shared" si="2"/>
        <v>113000</v>
      </c>
      <c r="E64" s="216">
        <v>98000</v>
      </c>
      <c r="F64" s="216">
        <v>1000</v>
      </c>
      <c r="G64" s="217"/>
      <c r="H64" s="216">
        <v>15000</v>
      </c>
      <c r="I64" s="217"/>
      <c r="J64" s="217"/>
      <c r="K64" s="204">
        <v>15000</v>
      </c>
    </row>
    <row r="65" spans="1:11" s="70" customFormat="1" ht="12.75">
      <c r="A65" s="211"/>
      <c r="B65" s="211">
        <v>90013</v>
      </c>
      <c r="C65" s="213" t="s">
        <v>417</v>
      </c>
      <c r="D65" s="203">
        <f t="shared" si="2"/>
        <v>15000</v>
      </c>
      <c r="E65" s="216">
        <v>15000</v>
      </c>
      <c r="F65" s="217"/>
      <c r="G65" s="217"/>
      <c r="H65" s="217"/>
      <c r="I65" s="217"/>
      <c r="J65" s="217"/>
      <c r="K65" s="204"/>
    </row>
    <row r="66" spans="1:11" s="70" customFormat="1" ht="12.75">
      <c r="A66" s="211"/>
      <c r="B66" s="211">
        <v>90015</v>
      </c>
      <c r="C66" s="213" t="s">
        <v>418</v>
      </c>
      <c r="D66" s="203">
        <f t="shared" si="2"/>
        <v>462024</v>
      </c>
      <c r="E66" s="216">
        <v>290000</v>
      </c>
      <c r="F66" s="217"/>
      <c r="G66" s="217"/>
      <c r="H66" s="217"/>
      <c r="I66" s="217"/>
      <c r="J66" s="217"/>
      <c r="K66" s="204">
        <v>172024</v>
      </c>
    </row>
    <row r="67" spans="1:11" s="70" customFormat="1" ht="12.75">
      <c r="A67" s="211"/>
      <c r="B67" s="211">
        <v>90095</v>
      </c>
      <c r="C67" s="213" t="s">
        <v>332</v>
      </c>
      <c r="D67" s="203">
        <f t="shared" si="2"/>
        <v>2121020</v>
      </c>
      <c r="E67" s="216">
        <v>491020</v>
      </c>
      <c r="F67" s="216">
        <v>51000</v>
      </c>
      <c r="G67" s="217"/>
      <c r="H67" s="217"/>
      <c r="I67" s="217"/>
      <c r="J67" s="217"/>
      <c r="K67" s="204">
        <v>1630000</v>
      </c>
    </row>
    <row r="68" spans="1:11" s="70" customFormat="1" ht="25.5">
      <c r="A68" s="211"/>
      <c r="B68" s="211"/>
      <c r="C68" s="214" t="s">
        <v>419</v>
      </c>
      <c r="D68" s="206">
        <f>SUM(D62:D67)</f>
        <v>2757044</v>
      </c>
      <c r="E68" s="206">
        <f>SUM(E62:E67)</f>
        <v>940020</v>
      </c>
      <c r="F68" s="206">
        <f>SUM(F62:F67)</f>
        <v>52000</v>
      </c>
      <c r="G68" s="206"/>
      <c r="H68" s="206">
        <f>SUM(H62:H67)</f>
        <v>55000</v>
      </c>
      <c r="I68" s="206"/>
      <c r="J68" s="206"/>
      <c r="K68" s="206">
        <f>SUM(K62:K67)</f>
        <v>1817024</v>
      </c>
    </row>
    <row r="69" spans="1:11" s="70" customFormat="1" ht="12.75">
      <c r="A69" s="211">
        <v>921</v>
      </c>
      <c r="B69" s="211">
        <v>92113</v>
      </c>
      <c r="C69" s="213" t="s">
        <v>420</v>
      </c>
      <c r="D69" s="203">
        <f t="shared" si="0"/>
        <v>400000</v>
      </c>
      <c r="E69" s="216">
        <v>400000</v>
      </c>
      <c r="F69" s="217"/>
      <c r="G69" s="217"/>
      <c r="H69" s="216">
        <v>400000</v>
      </c>
      <c r="I69" s="217"/>
      <c r="J69" s="217"/>
      <c r="K69" s="204"/>
    </row>
    <row r="70" spans="1:11" s="70" customFormat="1" ht="25.5">
      <c r="A70" s="211"/>
      <c r="B70" s="211"/>
      <c r="C70" s="214" t="s">
        <v>421</v>
      </c>
      <c r="D70" s="206">
        <f>SUM(D69)</f>
        <v>400000</v>
      </c>
      <c r="E70" s="206">
        <f>SUM(E69)</f>
        <v>400000</v>
      </c>
      <c r="F70" s="206"/>
      <c r="G70" s="206"/>
      <c r="H70" s="206">
        <f>SUM(H69)</f>
        <v>400000</v>
      </c>
      <c r="I70" s="206"/>
      <c r="J70" s="206"/>
      <c r="K70" s="215"/>
    </row>
    <row r="71" spans="1:11" s="70" customFormat="1" ht="25.5">
      <c r="A71" s="211">
        <v>926</v>
      </c>
      <c r="B71" s="211">
        <v>92605</v>
      </c>
      <c r="C71" s="213" t="s">
        <v>422</v>
      </c>
      <c r="D71" s="203">
        <f t="shared" si="0"/>
        <v>300390</v>
      </c>
      <c r="E71" s="216">
        <v>236390</v>
      </c>
      <c r="F71" s="216">
        <v>58000</v>
      </c>
      <c r="G71" s="216">
        <v>9470</v>
      </c>
      <c r="H71" s="216">
        <v>70000</v>
      </c>
      <c r="I71" s="217"/>
      <c r="J71" s="217"/>
      <c r="K71" s="204">
        <v>64000</v>
      </c>
    </row>
    <row r="72" spans="1:11" s="70" customFormat="1" ht="12.75">
      <c r="A72" s="211"/>
      <c r="B72" s="211"/>
      <c r="C72" s="214" t="s">
        <v>423</v>
      </c>
      <c r="D72" s="206">
        <f>SUM(D71)</f>
        <v>300390</v>
      </c>
      <c r="E72" s="206">
        <f>SUM(E71)</f>
        <v>236390</v>
      </c>
      <c r="F72" s="206">
        <f aca="true" t="shared" si="3" ref="F72:K72">SUM(F71)</f>
        <v>58000</v>
      </c>
      <c r="G72" s="206">
        <f t="shared" si="3"/>
        <v>9470</v>
      </c>
      <c r="H72" s="206">
        <f t="shared" si="3"/>
        <v>70000</v>
      </c>
      <c r="I72" s="206"/>
      <c r="J72" s="206"/>
      <c r="K72" s="206">
        <f t="shared" si="3"/>
        <v>64000</v>
      </c>
    </row>
    <row r="73" spans="1:11" s="74" customFormat="1" ht="24.75" customHeight="1">
      <c r="A73" s="261" t="s">
        <v>141</v>
      </c>
      <c r="B73" s="262"/>
      <c r="C73" s="263"/>
      <c r="D73" s="220">
        <f>D10+D13+D15+D21+D23+D25+D28+D31+D33+D42+D46+D57+D61+D68+D70+D72</f>
        <v>24895396</v>
      </c>
      <c r="E73" s="220">
        <f aca="true" t="shared" si="4" ref="E73:K73">E10+E13+E15+E21+E23+E25+E28+E31+E33+E42+E46+E57+E61+E68+E70+E72</f>
        <v>21686091</v>
      </c>
      <c r="F73" s="220">
        <f t="shared" si="4"/>
        <v>8872424</v>
      </c>
      <c r="G73" s="220">
        <f t="shared" si="4"/>
        <v>1764128</v>
      </c>
      <c r="H73" s="220">
        <f t="shared" si="4"/>
        <v>1081573</v>
      </c>
      <c r="I73" s="220">
        <f t="shared" si="4"/>
        <v>20000</v>
      </c>
      <c r="J73" s="220">
        <f t="shared" si="4"/>
        <v>510000</v>
      </c>
      <c r="K73" s="220">
        <f t="shared" si="4"/>
        <v>3209305</v>
      </c>
    </row>
  </sheetData>
  <mergeCells count="10">
    <mergeCell ref="A73:C73"/>
    <mergeCell ref="A1:K1"/>
    <mergeCell ref="D3:D5"/>
    <mergeCell ref="A3:A5"/>
    <mergeCell ref="C3:C5"/>
    <mergeCell ref="B3:B5"/>
    <mergeCell ref="E3:K3"/>
    <mergeCell ref="F4:J4"/>
    <mergeCell ref="E4:E5"/>
    <mergeCell ref="K4:K5"/>
  </mergeCells>
  <printOptions horizontalCentered="1"/>
  <pageMargins left="0.3937007874015748" right="0.3937007874015748" top="1.3779527559055118" bottom="0.7874015748031497" header="0.5118110236220472" footer="0.5118110236220472"/>
  <pageSetup horizontalDpi="600" verticalDpi="600" orientation="landscape" paperSize="9" r:id="rId1"/>
  <headerFooter alignWithMargins="0">
    <oddHeader>&amp;RZałącznik nr &amp;A
do uchwały Rady Gminy nr ...............
z dnia ..............................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A1">
      <selection activeCell="E54" sqref="E54:E56"/>
    </sheetView>
  </sheetViews>
  <sheetFormatPr defaultColWidth="9.00390625" defaultRowHeight="12.75"/>
  <cols>
    <col min="1" max="1" width="5.625" style="2" customWidth="1"/>
    <col min="2" max="2" width="4.875" style="2" bestFit="1" customWidth="1"/>
    <col min="3" max="3" width="6.25390625" style="2" bestFit="1" customWidth="1"/>
    <col min="4" max="4" width="14.375" style="2" bestFit="1" customWidth="1"/>
    <col min="5" max="5" width="12.125" style="2" customWidth="1"/>
    <col min="6" max="6" width="11.25390625" style="2" customWidth="1"/>
    <col min="7" max="7" width="13.875" style="2" customWidth="1"/>
    <col min="8" max="8" width="11.75390625" style="2" customWidth="1"/>
    <col min="9" max="9" width="9.00390625" style="2" customWidth="1"/>
    <col min="10" max="10" width="11.00390625" style="2" customWidth="1"/>
    <col min="11" max="11" width="12.875" style="2" customWidth="1"/>
    <col min="12" max="12" width="12.375" style="2" customWidth="1"/>
    <col min="13" max="13" width="14.125" style="2" customWidth="1"/>
    <col min="14" max="14" width="8.875" style="2" customWidth="1"/>
    <col min="15" max="15" width="6.375" style="2" customWidth="1"/>
    <col min="16" max="16384" width="9.125" style="2" customWidth="1"/>
  </cols>
  <sheetData>
    <row r="1" spans="1:15" ht="18">
      <c r="A1" s="266" t="s">
        <v>110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</row>
    <row r="2" spans="1:15" ht="10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0" t="s">
        <v>47</v>
      </c>
    </row>
    <row r="3" spans="1:15" s="61" customFormat="1" ht="19.5" customHeight="1">
      <c r="A3" s="267" t="s">
        <v>74</v>
      </c>
      <c r="B3" s="267" t="s">
        <v>2</v>
      </c>
      <c r="C3" s="267" t="s">
        <v>46</v>
      </c>
      <c r="D3" s="268" t="s">
        <v>179</v>
      </c>
      <c r="E3" s="268" t="s">
        <v>76</v>
      </c>
      <c r="F3" s="270" t="s">
        <v>213</v>
      </c>
      <c r="G3" s="273" t="s">
        <v>109</v>
      </c>
      <c r="H3" s="273"/>
      <c r="I3" s="273"/>
      <c r="J3" s="273"/>
      <c r="K3" s="273"/>
      <c r="L3" s="273"/>
      <c r="M3" s="273"/>
      <c r="N3" s="269"/>
      <c r="O3" s="268" t="s">
        <v>90</v>
      </c>
    </row>
    <row r="4" spans="1:15" s="61" customFormat="1" ht="19.5" customHeight="1">
      <c r="A4" s="267"/>
      <c r="B4" s="267"/>
      <c r="C4" s="267"/>
      <c r="D4" s="268"/>
      <c r="E4" s="268"/>
      <c r="F4" s="271"/>
      <c r="G4" s="269" t="s">
        <v>91</v>
      </c>
      <c r="H4" s="268" t="s">
        <v>313</v>
      </c>
      <c r="I4" s="268"/>
      <c r="J4" s="268"/>
      <c r="K4" s="268"/>
      <c r="L4" s="268" t="s">
        <v>67</v>
      </c>
      <c r="M4" s="268" t="s">
        <v>71</v>
      </c>
      <c r="N4" s="270" t="s">
        <v>214</v>
      </c>
      <c r="O4" s="268"/>
    </row>
    <row r="5" spans="1:15" s="61" customFormat="1" ht="29.25" customHeight="1">
      <c r="A5" s="267"/>
      <c r="B5" s="267"/>
      <c r="C5" s="267"/>
      <c r="D5" s="268"/>
      <c r="E5" s="268"/>
      <c r="F5" s="271"/>
      <c r="G5" s="269"/>
      <c r="H5" s="268" t="s">
        <v>215</v>
      </c>
      <c r="I5" s="268" t="s">
        <v>177</v>
      </c>
      <c r="J5" s="268" t="s">
        <v>216</v>
      </c>
      <c r="K5" s="268" t="s">
        <v>178</v>
      </c>
      <c r="L5" s="268"/>
      <c r="M5" s="268"/>
      <c r="N5" s="271"/>
      <c r="O5" s="268"/>
    </row>
    <row r="6" spans="1:15" s="61" customFormat="1" ht="19.5" customHeight="1">
      <c r="A6" s="267"/>
      <c r="B6" s="267"/>
      <c r="C6" s="267"/>
      <c r="D6" s="268"/>
      <c r="E6" s="268"/>
      <c r="F6" s="271"/>
      <c r="G6" s="269"/>
      <c r="H6" s="268"/>
      <c r="I6" s="268"/>
      <c r="J6" s="268"/>
      <c r="K6" s="268"/>
      <c r="L6" s="268"/>
      <c r="M6" s="268"/>
      <c r="N6" s="271"/>
      <c r="O6" s="268"/>
    </row>
    <row r="7" spans="1:15" s="61" customFormat="1" ht="19.5" customHeight="1">
      <c r="A7" s="267"/>
      <c r="B7" s="267"/>
      <c r="C7" s="267"/>
      <c r="D7" s="268"/>
      <c r="E7" s="268"/>
      <c r="F7" s="272"/>
      <c r="G7" s="269"/>
      <c r="H7" s="268"/>
      <c r="I7" s="268"/>
      <c r="J7" s="268"/>
      <c r="K7" s="268"/>
      <c r="L7" s="268"/>
      <c r="M7" s="268"/>
      <c r="N7" s="272"/>
      <c r="O7" s="268"/>
    </row>
    <row r="8" spans="1:15" ht="7.5" customHeight="1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1">
        <v>13</v>
      </c>
      <c r="N8" s="21">
        <v>14</v>
      </c>
      <c r="O8" s="21">
        <v>15</v>
      </c>
    </row>
    <row r="9" spans="1:15" ht="90">
      <c r="A9" s="110" t="s">
        <v>13</v>
      </c>
      <c r="B9" s="182" t="s">
        <v>272</v>
      </c>
      <c r="C9" s="182" t="s">
        <v>270</v>
      </c>
      <c r="D9" s="111" t="s">
        <v>250</v>
      </c>
      <c r="E9" s="129">
        <f aca="true" t="shared" si="0" ref="E9:E16">F9+G9+L9+M9</f>
        <v>316771</v>
      </c>
      <c r="F9" s="128">
        <v>31409</v>
      </c>
      <c r="G9" s="129">
        <v>285362</v>
      </c>
      <c r="H9" s="129">
        <v>170718</v>
      </c>
      <c r="I9" s="128"/>
      <c r="J9" s="124" t="s">
        <v>314</v>
      </c>
      <c r="K9" s="128"/>
      <c r="L9" s="128"/>
      <c r="M9" s="128"/>
      <c r="N9" s="118"/>
      <c r="O9" s="118"/>
    </row>
    <row r="10" spans="1:15" ht="51">
      <c r="A10" s="28" t="s">
        <v>14</v>
      </c>
      <c r="B10" s="183" t="s">
        <v>272</v>
      </c>
      <c r="C10" s="183" t="s">
        <v>270</v>
      </c>
      <c r="D10" s="109" t="s">
        <v>251</v>
      </c>
      <c r="E10" s="127">
        <f t="shared" si="0"/>
        <v>1788991</v>
      </c>
      <c r="F10" s="127">
        <v>77404</v>
      </c>
      <c r="G10" s="127"/>
      <c r="H10" s="127"/>
      <c r="I10" s="127"/>
      <c r="J10" s="184" t="s">
        <v>92</v>
      </c>
      <c r="K10" s="127"/>
      <c r="L10" s="127">
        <v>1711587</v>
      </c>
      <c r="M10" s="127"/>
      <c r="N10" s="117"/>
      <c r="O10" s="117"/>
    </row>
    <row r="11" spans="1:15" ht="51">
      <c r="A11" s="28" t="s">
        <v>15</v>
      </c>
      <c r="B11" s="183" t="s">
        <v>272</v>
      </c>
      <c r="C11" s="183" t="s">
        <v>270</v>
      </c>
      <c r="D11" s="109" t="s">
        <v>252</v>
      </c>
      <c r="E11" s="127">
        <f t="shared" si="0"/>
        <v>109516</v>
      </c>
      <c r="F11" s="127">
        <v>9516</v>
      </c>
      <c r="G11" s="127">
        <v>2000</v>
      </c>
      <c r="H11" s="127">
        <v>2000</v>
      </c>
      <c r="I11" s="127"/>
      <c r="J11" s="184" t="s">
        <v>92</v>
      </c>
      <c r="K11" s="127"/>
      <c r="L11" s="127">
        <v>98000</v>
      </c>
      <c r="M11" s="127"/>
      <c r="N11" s="117"/>
      <c r="O11" s="117"/>
    </row>
    <row r="12" spans="1:15" ht="51">
      <c r="A12" s="28" t="s">
        <v>1</v>
      </c>
      <c r="B12" s="183" t="s">
        <v>272</v>
      </c>
      <c r="C12" s="183" t="s">
        <v>270</v>
      </c>
      <c r="D12" s="109" t="s">
        <v>253</v>
      </c>
      <c r="E12" s="127">
        <f t="shared" si="0"/>
        <v>175000</v>
      </c>
      <c r="F12" s="127"/>
      <c r="G12" s="127">
        <v>15000</v>
      </c>
      <c r="H12" s="127">
        <v>15000</v>
      </c>
      <c r="I12" s="127"/>
      <c r="J12" s="184" t="s">
        <v>92</v>
      </c>
      <c r="K12" s="127"/>
      <c r="L12" s="127">
        <v>100000</v>
      </c>
      <c r="M12" s="127">
        <v>60000</v>
      </c>
      <c r="N12" s="117"/>
      <c r="O12" s="117"/>
    </row>
    <row r="13" spans="1:15" ht="51">
      <c r="A13" s="28" t="s">
        <v>20</v>
      </c>
      <c r="B13" s="183" t="s">
        <v>272</v>
      </c>
      <c r="C13" s="183" t="s">
        <v>270</v>
      </c>
      <c r="D13" s="109" t="s">
        <v>254</v>
      </c>
      <c r="E13" s="127">
        <f t="shared" si="0"/>
        <v>75612</v>
      </c>
      <c r="F13" s="127">
        <v>5612</v>
      </c>
      <c r="G13" s="127"/>
      <c r="H13" s="127"/>
      <c r="I13" s="127"/>
      <c r="J13" s="184" t="s">
        <v>92</v>
      </c>
      <c r="K13" s="127"/>
      <c r="L13" s="127">
        <v>70000</v>
      </c>
      <c r="M13" s="127"/>
      <c r="N13" s="117"/>
      <c r="O13" s="117"/>
    </row>
    <row r="14" spans="1:15" ht="56.25">
      <c r="A14" s="28" t="s">
        <v>23</v>
      </c>
      <c r="B14" s="183" t="s">
        <v>272</v>
      </c>
      <c r="C14" s="183" t="s">
        <v>270</v>
      </c>
      <c r="D14" s="109" t="s">
        <v>255</v>
      </c>
      <c r="E14" s="127">
        <f t="shared" si="0"/>
        <v>34944</v>
      </c>
      <c r="F14" s="127">
        <v>4944</v>
      </c>
      <c r="G14" s="127">
        <v>30000</v>
      </c>
      <c r="H14" s="127">
        <v>30000</v>
      </c>
      <c r="I14" s="127"/>
      <c r="J14" s="184" t="s">
        <v>92</v>
      </c>
      <c r="K14" s="127"/>
      <c r="L14" s="127"/>
      <c r="M14" s="127"/>
      <c r="N14" s="117"/>
      <c r="O14" s="117"/>
    </row>
    <row r="15" spans="1:15" ht="51">
      <c r="A15" s="28" t="s">
        <v>26</v>
      </c>
      <c r="B15" s="183" t="s">
        <v>272</v>
      </c>
      <c r="C15" s="183" t="s">
        <v>271</v>
      </c>
      <c r="D15" s="109" t="s">
        <v>256</v>
      </c>
      <c r="E15" s="127">
        <f t="shared" si="0"/>
        <v>1975000</v>
      </c>
      <c r="F15" s="127">
        <v>0</v>
      </c>
      <c r="G15" s="127">
        <v>25000</v>
      </c>
      <c r="H15" s="127">
        <v>25000</v>
      </c>
      <c r="I15" s="127"/>
      <c r="J15" s="184" t="s">
        <v>92</v>
      </c>
      <c r="K15" s="127"/>
      <c r="L15" s="127">
        <v>1000000</v>
      </c>
      <c r="M15" s="127">
        <v>950000</v>
      </c>
      <c r="N15" s="117"/>
      <c r="O15" s="117"/>
    </row>
    <row r="16" spans="1:15" ht="51">
      <c r="A16" s="28" t="s">
        <v>33</v>
      </c>
      <c r="B16" s="183" t="s">
        <v>272</v>
      </c>
      <c r="C16" s="183" t="s">
        <v>271</v>
      </c>
      <c r="D16" s="109" t="s">
        <v>257</v>
      </c>
      <c r="E16" s="127">
        <f t="shared" si="0"/>
        <v>173000</v>
      </c>
      <c r="F16" s="131">
        <v>42150</v>
      </c>
      <c r="G16" s="127">
        <v>2000</v>
      </c>
      <c r="H16" s="127">
        <v>2000</v>
      </c>
      <c r="I16" s="127"/>
      <c r="J16" s="184" t="s">
        <v>92</v>
      </c>
      <c r="K16" s="127"/>
      <c r="L16" s="127">
        <v>88850</v>
      </c>
      <c r="M16" s="127">
        <v>40000</v>
      </c>
      <c r="N16" s="117"/>
      <c r="O16" s="117"/>
    </row>
    <row r="17" spans="1:15" ht="51">
      <c r="A17" s="112"/>
      <c r="B17" s="113"/>
      <c r="C17" s="113"/>
      <c r="D17" s="147" t="s">
        <v>258</v>
      </c>
      <c r="E17" s="148">
        <f>SUM(E9:E16)</f>
        <v>4648834</v>
      </c>
      <c r="F17" s="148">
        <f>SUM(F9:F16)</f>
        <v>171035</v>
      </c>
      <c r="G17" s="148">
        <f>SUM(G9:G16)</f>
        <v>359362</v>
      </c>
      <c r="H17" s="148">
        <f>SUM(H9:H16)</f>
        <v>244718</v>
      </c>
      <c r="I17" s="148"/>
      <c r="J17" s="185" t="s">
        <v>315</v>
      </c>
      <c r="K17" s="148"/>
      <c r="L17" s="148">
        <f>SUM(L9:L16)</f>
        <v>3068437</v>
      </c>
      <c r="M17" s="148">
        <f>SUM(M9:M16)</f>
        <v>1050000</v>
      </c>
      <c r="N17" s="119"/>
      <c r="O17" s="119"/>
    </row>
    <row r="18" spans="1:15" ht="51">
      <c r="A18" s="28" t="s">
        <v>13</v>
      </c>
      <c r="B18" s="108">
        <v>600</v>
      </c>
      <c r="C18" s="108">
        <v>60016</v>
      </c>
      <c r="D18" s="109" t="s">
        <v>259</v>
      </c>
      <c r="E18" s="127">
        <f>F18+G18+L18+M18</f>
        <v>623640</v>
      </c>
      <c r="F18" s="127">
        <v>21688</v>
      </c>
      <c r="G18" s="127">
        <v>9000</v>
      </c>
      <c r="H18" s="127">
        <v>9000</v>
      </c>
      <c r="I18" s="127"/>
      <c r="J18" s="184" t="s">
        <v>92</v>
      </c>
      <c r="K18" s="127"/>
      <c r="L18" s="127">
        <v>592952</v>
      </c>
      <c r="M18" s="127"/>
      <c r="N18" s="117"/>
      <c r="O18" s="117"/>
    </row>
    <row r="19" spans="1:15" ht="51">
      <c r="A19" s="28" t="s">
        <v>14</v>
      </c>
      <c r="B19" s="108">
        <v>600</v>
      </c>
      <c r="C19" s="108">
        <v>60016</v>
      </c>
      <c r="D19" s="109" t="s">
        <v>260</v>
      </c>
      <c r="E19" s="127">
        <f>F19+G19+L19+M19</f>
        <v>937700</v>
      </c>
      <c r="F19" s="127">
        <v>19700</v>
      </c>
      <c r="G19" s="127">
        <v>1000</v>
      </c>
      <c r="H19" s="127">
        <v>1000</v>
      </c>
      <c r="I19" s="127"/>
      <c r="J19" s="184" t="s">
        <v>92</v>
      </c>
      <c r="K19" s="127"/>
      <c r="L19" s="127">
        <v>917000</v>
      </c>
      <c r="M19" s="127"/>
      <c r="N19" s="117"/>
      <c r="O19" s="117"/>
    </row>
    <row r="20" spans="1:15" ht="101.25">
      <c r="A20" s="28" t="s">
        <v>15</v>
      </c>
      <c r="B20" s="108">
        <v>600</v>
      </c>
      <c r="C20" s="108">
        <v>60016</v>
      </c>
      <c r="D20" s="109" t="s">
        <v>261</v>
      </c>
      <c r="E20" s="127">
        <f>F20+G20+L20+M20</f>
        <v>19239099</v>
      </c>
      <c r="F20" s="127">
        <v>168829</v>
      </c>
      <c r="G20" s="127">
        <v>567619</v>
      </c>
      <c r="H20" s="127">
        <v>67619</v>
      </c>
      <c r="I20" s="127">
        <v>500000</v>
      </c>
      <c r="J20" s="184" t="s">
        <v>92</v>
      </c>
      <c r="K20" s="127"/>
      <c r="L20" s="127">
        <v>18502651</v>
      </c>
      <c r="M20" s="127"/>
      <c r="N20" s="117"/>
      <c r="O20" s="117"/>
    </row>
    <row r="21" spans="1:15" ht="51">
      <c r="A21" s="112"/>
      <c r="B21" s="113"/>
      <c r="C21" s="113"/>
      <c r="D21" s="147" t="s">
        <v>262</v>
      </c>
      <c r="E21" s="148">
        <f>SUM(E18:E20)</f>
        <v>20800439</v>
      </c>
      <c r="F21" s="148">
        <f>SUM(F18:F20)</f>
        <v>210217</v>
      </c>
      <c r="G21" s="148">
        <f>SUM(G18:G20)</f>
        <v>577619</v>
      </c>
      <c r="H21" s="148">
        <f>SUM(H18:H20)</f>
        <v>77619</v>
      </c>
      <c r="I21" s="148">
        <f>SUM(I18:I20)</f>
        <v>500000</v>
      </c>
      <c r="J21" s="185" t="s">
        <v>92</v>
      </c>
      <c r="K21" s="148"/>
      <c r="L21" s="148">
        <f>SUM(L18:L20)</f>
        <v>20012603</v>
      </c>
      <c r="M21" s="148"/>
      <c r="N21" s="119"/>
      <c r="O21" s="119"/>
    </row>
    <row r="22" spans="1:15" ht="51">
      <c r="A22" s="28" t="s">
        <v>13</v>
      </c>
      <c r="B22" s="108">
        <v>750</v>
      </c>
      <c r="C22" s="108">
        <v>75023</v>
      </c>
      <c r="D22" s="178" t="s">
        <v>266</v>
      </c>
      <c r="E22" s="149">
        <f>G22+L22+M22+F22</f>
        <v>2150000</v>
      </c>
      <c r="F22" s="135"/>
      <c r="G22" s="149">
        <v>50000</v>
      </c>
      <c r="H22" s="149">
        <v>24968</v>
      </c>
      <c r="I22" s="135">
        <v>25032</v>
      </c>
      <c r="J22" s="184" t="s">
        <v>92</v>
      </c>
      <c r="K22" s="135"/>
      <c r="L22" s="127">
        <v>1350000</v>
      </c>
      <c r="M22" s="149">
        <v>750000</v>
      </c>
      <c r="N22" s="138" t="s">
        <v>264</v>
      </c>
      <c r="O22" s="138" t="s">
        <v>264</v>
      </c>
    </row>
    <row r="23" spans="1:15" ht="50.25" customHeight="1">
      <c r="A23" s="28" t="s">
        <v>14</v>
      </c>
      <c r="B23" s="186">
        <v>750</v>
      </c>
      <c r="C23" s="186">
        <v>75023</v>
      </c>
      <c r="D23" s="178" t="s">
        <v>306</v>
      </c>
      <c r="E23" s="149">
        <f>G23+L23+M23+F23</f>
        <v>280000</v>
      </c>
      <c r="F23" s="134"/>
      <c r="G23" s="187">
        <v>20000</v>
      </c>
      <c r="H23" s="187">
        <v>20000</v>
      </c>
      <c r="I23" s="135"/>
      <c r="J23" s="188" t="s">
        <v>92</v>
      </c>
      <c r="K23" s="135"/>
      <c r="L23" s="189">
        <v>130000</v>
      </c>
      <c r="M23" s="149">
        <v>130000</v>
      </c>
      <c r="N23" s="22"/>
      <c r="O23" s="22"/>
    </row>
    <row r="24" spans="1:15" ht="50.25" customHeight="1">
      <c r="A24" s="28" t="s">
        <v>15</v>
      </c>
      <c r="B24" s="186">
        <v>750</v>
      </c>
      <c r="C24" s="186">
        <v>75023</v>
      </c>
      <c r="D24" s="178" t="s">
        <v>281</v>
      </c>
      <c r="E24" s="149">
        <f>G24+L24+M24+F24</f>
        <v>531000</v>
      </c>
      <c r="F24" s="134"/>
      <c r="G24" s="149">
        <v>26000</v>
      </c>
      <c r="H24" s="149">
        <v>26000</v>
      </c>
      <c r="I24" s="135"/>
      <c r="J24" s="188" t="s">
        <v>92</v>
      </c>
      <c r="K24" s="135"/>
      <c r="L24" s="133">
        <v>305000</v>
      </c>
      <c r="M24" s="149">
        <v>200000</v>
      </c>
      <c r="N24" s="22"/>
      <c r="O24" s="22"/>
    </row>
    <row r="25" spans="1:15" ht="51">
      <c r="A25" s="112"/>
      <c r="B25" s="136"/>
      <c r="C25" s="136"/>
      <c r="D25" s="147" t="s">
        <v>283</v>
      </c>
      <c r="E25" s="148">
        <f>SUM(E22:E24)</f>
        <v>2961000</v>
      </c>
      <c r="F25" s="150"/>
      <c r="G25" s="148">
        <f>SUM(G22:G24)</f>
        <v>96000</v>
      </c>
      <c r="H25" s="148">
        <f>SUM(H22:H24)</f>
        <v>70968</v>
      </c>
      <c r="I25" s="148">
        <f>SUM(I22:I24)</f>
        <v>25032</v>
      </c>
      <c r="J25" s="185" t="s">
        <v>92</v>
      </c>
      <c r="K25" s="151"/>
      <c r="L25" s="148">
        <f>SUM(L22:L24)</f>
        <v>1785000</v>
      </c>
      <c r="M25" s="148">
        <f>SUM(M22:M24)</f>
        <v>1080000</v>
      </c>
      <c r="N25" s="152"/>
      <c r="O25" s="137"/>
    </row>
    <row r="26" spans="1:15" ht="51">
      <c r="A26" s="28" t="s">
        <v>13</v>
      </c>
      <c r="B26" s="186">
        <v>801</v>
      </c>
      <c r="C26" s="186">
        <v>80101</v>
      </c>
      <c r="D26" s="178" t="s">
        <v>307</v>
      </c>
      <c r="E26" s="149">
        <f>G26+L26+M26+F26</f>
        <v>1637000</v>
      </c>
      <c r="F26" s="134"/>
      <c r="G26" s="135">
        <v>37000</v>
      </c>
      <c r="H26" s="135">
        <v>37000</v>
      </c>
      <c r="I26" s="135"/>
      <c r="J26" s="188" t="s">
        <v>92</v>
      </c>
      <c r="K26" s="135"/>
      <c r="L26" s="133">
        <v>800000</v>
      </c>
      <c r="M26" s="135">
        <v>800000</v>
      </c>
      <c r="N26" s="22"/>
      <c r="O26" s="22"/>
    </row>
    <row r="27" spans="1:15" ht="51">
      <c r="A27" s="28" t="s">
        <v>14</v>
      </c>
      <c r="B27" s="186">
        <v>801</v>
      </c>
      <c r="C27" s="186">
        <v>80101</v>
      </c>
      <c r="D27" s="178" t="s">
        <v>280</v>
      </c>
      <c r="E27" s="149">
        <f>G27+L27+M27+F27</f>
        <v>598000</v>
      </c>
      <c r="F27" s="134"/>
      <c r="G27" s="135">
        <v>28000</v>
      </c>
      <c r="H27" s="135">
        <v>28000</v>
      </c>
      <c r="I27" s="135"/>
      <c r="J27" s="188" t="s">
        <v>92</v>
      </c>
      <c r="K27" s="135"/>
      <c r="L27" s="133">
        <v>290000</v>
      </c>
      <c r="M27" s="135">
        <v>280000</v>
      </c>
      <c r="N27" s="22"/>
      <c r="O27" s="22"/>
    </row>
    <row r="28" spans="1:15" ht="51">
      <c r="A28" s="28" t="s">
        <v>15</v>
      </c>
      <c r="B28" s="186">
        <v>801</v>
      </c>
      <c r="C28" s="186">
        <v>80101</v>
      </c>
      <c r="D28" s="178" t="s">
        <v>308</v>
      </c>
      <c r="E28" s="149">
        <f>G28+L28+M28+F28</f>
        <v>478000</v>
      </c>
      <c r="F28" s="134"/>
      <c r="G28" s="135">
        <v>28000</v>
      </c>
      <c r="H28" s="135">
        <v>28000</v>
      </c>
      <c r="I28" s="135"/>
      <c r="J28" s="188" t="s">
        <v>92</v>
      </c>
      <c r="K28" s="135"/>
      <c r="L28" s="133">
        <v>300000</v>
      </c>
      <c r="M28" s="135">
        <v>150000</v>
      </c>
      <c r="N28" s="22"/>
      <c r="O28" s="22"/>
    </row>
    <row r="29" spans="1:15" ht="51">
      <c r="A29" s="28" t="s">
        <v>1</v>
      </c>
      <c r="B29" s="186">
        <v>801</v>
      </c>
      <c r="C29" s="186">
        <v>80101</v>
      </c>
      <c r="D29" s="178" t="s">
        <v>279</v>
      </c>
      <c r="E29" s="149">
        <f>G29+L29+M29+F29</f>
        <v>414000</v>
      </c>
      <c r="F29" s="134"/>
      <c r="G29" s="135">
        <v>24000</v>
      </c>
      <c r="H29" s="135">
        <v>24000</v>
      </c>
      <c r="I29" s="135"/>
      <c r="J29" s="188" t="s">
        <v>92</v>
      </c>
      <c r="K29" s="135"/>
      <c r="L29" s="133">
        <v>190000</v>
      </c>
      <c r="M29" s="135">
        <v>200000</v>
      </c>
      <c r="N29" s="22"/>
      <c r="O29" s="22"/>
    </row>
    <row r="30" spans="1:15" ht="51">
      <c r="A30" s="28" t="s">
        <v>20</v>
      </c>
      <c r="B30" s="186">
        <v>801</v>
      </c>
      <c r="C30" s="186">
        <v>80104</v>
      </c>
      <c r="D30" s="178" t="s">
        <v>282</v>
      </c>
      <c r="E30" s="149">
        <f>G30+L30+M30+F30</f>
        <v>412000</v>
      </c>
      <c r="F30" s="134"/>
      <c r="G30" s="135">
        <v>21000</v>
      </c>
      <c r="H30" s="135">
        <v>21000</v>
      </c>
      <c r="I30" s="135"/>
      <c r="J30" s="188" t="s">
        <v>92</v>
      </c>
      <c r="K30" s="135"/>
      <c r="L30" s="133">
        <v>191000</v>
      </c>
      <c r="M30" s="135">
        <v>200000</v>
      </c>
      <c r="N30" s="22"/>
      <c r="O30" s="22"/>
    </row>
    <row r="31" spans="1:15" ht="51">
      <c r="A31" s="112"/>
      <c r="B31" s="113"/>
      <c r="C31" s="113"/>
      <c r="D31" s="147" t="s">
        <v>284</v>
      </c>
      <c r="E31" s="148">
        <f>SUM(E26:E30)</f>
        <v>3539000</v>
      </c>
      <c r="F31" s="148"/>
      <c r="G31" s="148">
        <f>SUM(G26:G30)</f>
        <v>138000</v>
      </c>
      <c r="H31" s="148">
        <f>SUM(H26:H30)</f>
        <v>138000</v>
      </c>
      <c r="I31" s="148"/>
      <c r="J31" s="185" t="s">
        <v>92</v>
      </c>
      <c r="K31" s="148"/>
      <c r="L31" s="148">
        <f>SUM(L26:L30)</f>
        <v>1771000</v>
      </c>
      <c r="M31" s="148">
        <f>SUM(M26:M30)</f>
        <v>1630000</v>
      </c>
      <c r="N31" s="119"/>
      <c r="O31" s="119"/>
    </row>
    <row r="32" spans="1:15" ht="54.75" customHeight="1">
      <c r="A32" s="114" t="s">
        <v>13</v>
      </c>
      <c r="B32" s="115">
        <v>900</v>
      </c>
      <c r="C32" s="115">
        <v>90015</v>
      </c>
      <c r="D32" s="190" t="s">
        <v>310</v>
      </c>
      <c r="E32" s="191">
        <f>G32+L32+M32+F32</f>
        <v>60000</v>
      </c>
      <c r="F32" s="192">
        <v>659</v>
      </c>
      <c r="G32" s="192">
        <v>59341</v>
      </c>
      <c r="H32" s="192">
        <v>59341</v>
      </c>
      <c r="I32" s="193"/>
      <c r="J32" s="188" t="s">
        <v>92</v>
      </c>
      <c r="K32" s="193"/>
      <c r="L32" s="193"/>
      <c r="M32" s="193"/>
      <c r="N32" s="120"/>
      <c r="O32" s="120"/>
    </row>
    <row r="33" spans="1:15" ht="51">
      <c r="A33" s="114" t="s">
        <v>14</v>
      </c>
      <c r="B33" s="115">
        <v>900</v>
      </c>
      <c r="C33" s="115">
        <v>90015</v>
      </c>
      <c r="D33" s="190" t="s">
        <v>311</v>
      </c>
      <c r="E33" s="192">
        <f>G33+L33+M33+F33</f>
        <v>20000</v>
      </c>
      <c r="F33" s="192">
        <v>1817</v>
      </c>
      <c r="G33" s="192">
        <v>18183</v>
      </c>
      <c r="H33" s="192">
        <v>18183</v>
      </c>
      <c r="I33" s="193"/>
      <c r="J33" s="188" t="s">
        <v>92</v>
      </c>
      <c r="K33" s="193"/>
      <c r="L33" s="193"/>
      <c r="M33" s="193"/>
      <c r="N33" s="120"/>
      <c r="O33" s="120"/>
    </row>
    <row r="34" spans="1:15" ht="90">
      <c r="A34" s="28" t="s">
        <v>15</v>
      </c>
      <c r="B34" s="108">
        <v>900</v>
      </c>
      <c r="C34" s="108">
        <v>90095</v>
      </c>
      <c r="D34" s="109" t="s">
        <v>309</v>
      </c>
      <c r="E34" s="131">
        <f aca="true" t="shared" si="1" ref="E34:E43">F34+G34+L34+M34</f>
        <v>3119280</v>
      </c>
      <c r="F34" s="131">
        <v>369938</v>
      </c>
      <c r="G34" s="131">
        <v>1300000</v>
      </c>
      <c r="H34" s="149">
        <v>6568</v>
      </c>
      <c r="I34" s="135">
        <v>460000</v>
      </c>
      <c r="J34" s="184" t="s">
        <v>316</v>
      </c>
      <c r="K34" s="127"/>
      <c r="L34" s="127">
        <v>1449342</v>
      </c>
      <c r="M34" s="127"/>
      <c r="N34" s="117"/>
      <c r="O34" s="117"/>
    </row>
    <row r="35" spans="1:15" ht="123.75">
      <c r="A35" s="28" t="s">
        <v>1</v>
      </c>
      <c r="B35" s="108">
        <v>900</v>
      </c>
      <c r="C35" s="108">
        <v>90095</v>
      </c>
      <c r="D35" s="109" t="s">
        <v>273</v>
      </c>
      <c r="E35" s="131">
        <f t="shared" si="1"/>
        <v>32423890</v>
      </c>
      <c r="F35" s="131">
        <v>370470</v>
      </c>
      <c r="G35" s="127">
        <v>300000</v>
      </c>
      <c r="H35" s="127"/>
      <c r="I35" s="127">
        <v>300000</v>
      </c>
      <c r="J35" s="184" t="s">
        <v>92</v>
      </c>
      <c r="K35" s="127"/>
      <c r="L35" s="127">
        <v>15000000</v>
      </c>
      <c r="M35" s="127">
        <v>16753420</v>
      </c>
      <c r="N35" s="117"/>
      <c r="O35" s="117"/>
    </row>
    <row r="36" spans="1:15" ht="78.75">
      <c r="A36" s="114" t="s">
        <v>20</v>
      </c>
      <c r="B36" s="115">
        <v>900</v>
      </c>
      <c r="C36" s="115">
        <v>90095</v>
      </c>
      <c r="D36" s="116" t="s">
        <v>263</v>
      </c>
      <c r="E36" s="131">
        <f t="shared" si="1"/>
        <v>687080</v>
      </c>
      <c r="F36" s="131">
        <v>17080</v>
      </c>
      <c r="G36" s="131">
        <v>2000</v>
      </c>
      <c r="H36" s="131">
        <v>2000</v>
      </c>
      <c r="I36" s="131"/>
      <c r="J36" s="194" t="s">
        <v>92</v>
      </c>
      <c r="K36" s="131"/>
      <c r="L36" s="131">
        <v>368000</v>
      </c>
      <c r="M36" s="131">
        <v>300000</v>
      </c>
      <c r="N36" s="120"/>
      <c r="O36" s="120"/>
    </row>
    <row r="37" spans="1:15" ht="51">
      <c r="A37" s="28" t="s">
        <v>23</v>
      </c>
      <c r="B37" s="108">
        <v>900</v>
      </c>
      <c r="C37" s="108">
        <v>90095</v>
      </c>
      <c r="D37" s="178" t="s">
        <v>274</v>
      </c>
      <c r="E37" s="131">
        <f t="shared" si="1"/>
        <v>1400000</v>
      </c>
      <c r="F37" s="135"/>
      <c r="G37" s="149">
        <v>10000</v>
      </c>
      <c r="H37" s="149">
        <v>10000</v>
      </c>
      <c r="I37" s="135"/>
      <c r="J37" s="184" t="s">
        <v>92</v>
      </c>
      <c r="K37" s="135"/>
      <c r="L37" s="149">
        <v>640000</v>
      </c>
      <c r="M37" s="149">
        <v>750000</v>
      </c>
      <c r="N37" s="117"/>
      <c r="O37" s="117"/>
    </row>
    <row r="38" spans="1:15" ht="91.5" customHeight="1">
      <c r="A38" s="28" t="s">
        <v>26</v>
      </c>
      <c r="B38" s="108">
        <v>900</v>
      </c>
      <c r="C38" s="108">
        <v>90095</v>
      </c>
      <c r="D38" s="109" t="s">
        <v>275</v>
      </c>
      <c r="E38" s="131">
        <f t="shared" si="1"/>
        <v>482000</v>
      </c>
      <c r="F38" s="134"/>
      <c r="G38" s="133">
        <v>2000</v>
      </c>
      <c r="H38" s="133">
        <v>2000</v>
      </c>
      <c r="I38" s="135"/>
      <c r="J38" s="188" t="s">
        <v>92</v>
      </c>
      <c r="K38" s="135"/>
      <c r="L38" s="133">
        <v>480000</v>
      </c>
      <c r="M38" s="135"/>
      <c r="N38" s="22"/>
      <c r="O38" s="22"/>
    </row>
    <row r="39" spans="1:15" ht="51">
      <c r="A39" s="28" t="s">
        <v>33</v>
      </c>
      <c r="B39" s="108">
        <v>900</v>
      </c>
      <c r="C39" s="108">
        <v>90095</v>
      </c>
      <c r="D39" s="109" t="s">
        <v>276</v>
      </c>
      <c r="E39" s="131">
        <f t="shared" si="1"/>
        <v>354000</v>
      </c>
      <c r="F39" s="134"/>
      <c r="G39" s="133">
        <v>2000</v>
      </c>
      <c r="H39" s="133">
        <v>2000</v>
      </c>
      <c r="I39" s="135"/>
      <c r="J39" s="188" t="s">
        <v>92</v>
      </c>
      <c r="K39" s="135"/>
      <c r="L39" s="133">
        <v>352000</v>
      </c>
      <c r="M39" s="135"/>
      <c r="N39" s="22"/>
      <c r="O39" s="22"/>
    </row>
    <row r="40" spans="1:15" ht="56.25">
      <c r="A40" s="28" t="s">
        <v>56</v>
      </c>
      <c r="B40" s="108">
        <v>900</v>
      </c>
      <c r="C40" s="108">
        <v>90095</v>
      </c>
      <c r="D40" s="109" t="s">
        <v>277</v>
      </c>
      <c r="E40" s="131">
        <f t="shared" si="1"/>
        <v>502000</v>
      </c>
      <c r="F40" s="134"/>
      <c r="G40" s="133">
        <v>2000</v>
      </c>
      <c r="H40" s="133">
        <v>2000</v>
      </c>
      <c r="I40" s="135"/>
      <c r="J40" s="188" t="s">
        <v>92</v>
      </c>
      <c r="K40" s="135"/>
      <c r="L40" s="133">
        <v>500000</v>
      </c>
      <c r="M40" s="135"/>
      <c r="N40" s="22"/>
      <c r="O40" s="22"/>
    </row>
    <row r="41" spans="1:15" ht="112.5">
      <c r="A41" s="28" t="s">
        <v>246</v>
      </c>
      <c r="B41" s="108">
        <v>900</v>
      </c>
      <c r="C41" s="108">
        <v>90095</v>
      </c>
      <c r="D41" s="109" t="s">
        <v>278</v>
      </c>
      <c r="E41" s="131">
        <f t="shared" si="1"/>
        <v>442000</v>
      </c>
      <c r="F41" s="134"/>
      <c r="G41" s="133">
        <v>2000</v>
      </c>
      <c r="H41" s="133">
        <v>2000</v>
      </c>
      <c r="I41" s="135"/>
      <c r="J41" s="188" t="s">
        <v>92</v>
      </c>
      <c r="K41" s="135"/>
      <c r="L41" s="133">
        <v>440000</v>
      </c>
      <c r="M41" s="135"/>
      <c r="N41" s="22"/>
      <c r="O41" s="22"/>
    </row>
    <row r="42" spans="1:15" ht="51">
      <c r="A42" s="112"/>
      <c r="B42" s="136"/>
      <c r="C42" s="136"/>
      <c r="D42" s="147" t="s">
        <v>285</v>
      </c>
      <c r="E42" s="148">
        <f>SUM(E32:E41)</f>
        <v>39490250</v>
      </c>
      <c r="F42" s="148">
        <f>SUM(F32:F41)</f>
        <v>759964</v>
      </c>
      <c r="G42" s="148">
        <f>SUM(G32:G41)</f>
        <v>1697524</v>
      </c>
      <c r="H42" s="148">
        <f>SUM(H32:H41)</f>
        <v>104092</v>
      </c>
      <c r="I42" s="148">
        <f>SUM(I32:I41)</f>
        <v>760000</v>
      </c>
      <c r="J42" s="185" t="s">
        <v>317</v>
      </c>
      <c r="K42" s="151"/>
      <c r="L42" s="148">
        <f>SUM(L32:L41)</f>
        <v>19229342</v>
      </c>
      <c r="M42" s="148">
        <f>SUM(M32:M41)</f>
        <v>17803420</v>
      </c>
      <c r="N42" s="137"/>
      <c r="O42" s="137"/>
    </row>
    <row r="43" spans="1:15" ht="60" customHeight="1">
      <c r="A43" s="28"/>
      <c r="B43" s="108">
        <v>926</v>
      </c>
      <c r="C43" s="108">
        <v>92605</v>
      </c>
      <c r="D43" s="109" t="s">
        <v>312</v>
      </c>
      <c r="E43" s="131">
        <f t="shared" si="1"/>
        <v>9532000</v>
      </c>
      <c r="F43" s="127">
        <v>140000</v>
      </c>
      <c r="G43" s="149">
        <v>30000</v>
      </c>
      <c r="H43" s="149"/>
      <c r="I43" s="135">
        <v>30000</v>
      </c>
      <c r="J43" s="184" t="s">
        <v>92</v>
      </c>
      <c r="K43" s="135"/>
      <c r="L43" s="127">
        <v>5362000</v>
      </c>
      <c r="M43" s="149">
        <v>4000000</v>
      </c>
      <c r="N43" s="138" t="s">
        <v>264</v>
      </c>
      <c r="O43" s="138" t="s">
        <v>264</v>
      </c>
    </row>
    <row r="44" spans="1:15" ht="51">
      <c r="A44" s="112"/>
      <c r="B44" s="136"/>
      <c r="C44" s="136"/>
      <c r="D44" s="147" t="s">
        <v>286</v>
      </c>
      <c r="E44" s="148">
        <f>SUM(E43)</f>
        <v>9532000</v>
      </c>
      <c r="F44" s="150">
        <f>SUM(F43)</f>
        <v>140000</v>
      </c>
      <c r="G44" s="153">
        <f>SUM(G43)</f>
        <v>30000</v>
      </c>
      <c r="H44" s="153"/>
      <c r="I44" s="151">
        <v>30000</v>
      </c>
      <c r="J44" s="185" t="s">
        <v>92</v>
      </c>
      <c r="K44" s="151"/>
      <c r="L44" s="148">
        <f>SUM(L43)</f>
        <v>5362000</v>
      </c>
      <c r="M44" s="151">
        <f>SUM(M43)</f>
        <v>4000000</v>
      </c>
      <c r="N44" s="137"/>
      <c r="O44" s="137"/>
    </row>
    <row r="45" spans="1:15" ht="51">
      <c r="A45" s="274" t="s">
        <v>193</v>
      </c>
      <c r="B45" s="274"/>
      <c r="C45" s="274"/>
      <c r="D45" s="274"/>
      <c r="E45" s="133">
        <f>E17+E21+E25+E31+E42+E44</f>
        <v>80971523</v>
      </c>
      <c r="F45" s="133">
        <f>F17+F21+F25+F31+F42+F44</f>
        <v>1281216</v>
      </c>
      <c r="G45" s="133">
        <f>G17+G21+G25+G31+G42+G44</f>
        <v>2898505</v>
      </c>
      <c r="H45" s="133">
        <f>H17+H21+H25+H31+H42+H44</f>
        <v>635397</v>
      </c>
      <c r="I45" s="133">
        <f>I17+I21+I25+I31+I42+I44</f>
        <v>1315032</v>
      </c>
      <c r="J45" s="252" t="s">
        <v>439</v>
      </c>
      <c r="K45" s="22"/>
      <c r="L45" s="133">
        <f>L17+L21+L25+L31+L42+L44</f>
        <v>51228382</v>
      </c>
      <c r="M45" s="133">
        <f>M17+M21+M25+M31+M42+M44</f>
        <v>25563420</v>
      </c>
      <c r="N45" s="22"/>
      <c r="O45" s="95" t="s">
        <v>55</v>
      </c>
    </row>
    <row r="47" ht="12.75">
      <c r="A47" s="2" t="s">
        <v>99</v>
      </c>
    </row>
    <row r="48" ht="12.75">
      <c r="A48" s="2" t="s">
        <v>93</v>
      </c>
    </row>
    <row r="49" ht="12.75">
      <c r="A49" s="2" t="s">
        <v>94</v>
      </c>
    </row>
    <row r="50" ht="12.75">
      <c r="A50" s="2" t="s">
        <v>95</v>
      </c>
    </row>
    <row r="51" ht="12.75">
      <c r="A51" s="2" t="s">
        <v>96</v>
      </c>
    </row>
  </sheetData>
  <mergeCells count="19">
    <mergeCell ref="G3:N3"/>
    <mergeCell ref="L4:L7"/>
    <mergeCell ref="A45:D45"/>
    <mergeCell ref="H4:K4"/>
    <mergeCell ref="H5:H7"/>
    <mergeCell ref="I5:I7"/>
    <mergeCell ref="J5:J7"/>
    <mergeCell ref="K5:K7"/>
    <mergeCell ref="F3:F7"/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N4:N7"/>
  </mergeCells>
  <printOptions horizontalCentered="1"/>
  <pageMargins left="0.5118110236220472" right="0.3937007874015748" top="1.2598425196850394" bottom="0.7874015748031497" header="0.5118110236220472" footer="0.5118110236220472"/>
  <pageSetup horizontalDpi="600" verticalDpi="600" orientation="landscape" paperSize="9" scale="85" r:id="rId1"/>
  <headerFooter alignWithMargins="0">
    <oddHeader>&amp;R&amp;9Załącznik nr &amp;A
do uchwały Rady Gminy nr............... 
z dnia ..............................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E12" sqref="E12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15.625" style="2" customWidth="1"/>
    <col min="5" max="5" width="12.00390625" style="2" customWidth="1"/>
    <col min="6" max="6" width="12.75390625" style="2" customWidth="1"/>
    <col min="7" max="7" width="12.00390625" style="2" customWidth="1"/>
    <col min="8" max="8" width="13.25390625" style="2" customWidth="1"/>
    <col min="9" max="9" width="13.125" style="2" customWidth="1"/>
    <col min="10" max="10" width="14.375" style="2" customWidth="1"/>
    <col min="11" max="11" width="16.75390625" style="2" customWidth="1"/>
    <col min="12" max="16384" width="9.125" style="2" customWidth="1"/>
  </cols>
  <sheetData>
    <row r="1" spans="1:11" ht="18">
      <c r="A1" s="266" t="s">
        <v>248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0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0" t="s">
        <v>47</v>
      </c>
    </row>
    <row r="3" spans="1:11" s="61" customFormat="1" ht="19.5" customHeight="1">
      <c r="A3" s="276" t="s">
        <v>74</v>
      </c>
      <c r="B3" s="276" t="s">
        <v>2</v>
      </c>
      <c r="C3" s="276" t="s">
        <v>46</v>
      </c>
      <c r="D3" s="275" t="s">
        <v>249</v>
      </c>
      <c r="E3" s="275" t="s">
        <v>76</v>
      </c>
      <c r="F3" s="275" t="s">
        <v>109</v>
      </c>
      <c r="G3" s="275"/>
      <c r="H3" s="275"/>
      <c r="I3" s="275"/>
      <c r="J3" s="275"/>
      <c r="K3" s="275" t="s">
        <v>90</v>
      </c>
    </row>
    <row r="4" spans="1:11" s="61" customFormat="1" ht="19.5" customHeight="1">
      <c r="A4" s="276"/>
      <c r="B4" s="276"/>
      <c r="C4" s="276"/>
      <c r="D4" s="275"/>
      <c r="E4" s="275"/>
      <c r="F4" s="275" t="s">
        <v>176</v>
      </c>
      <c r="G4" s="275" t="s">
        <v>313</v>
      </c>
      <c r="H4" s="275"/>
      <c r="I4" s="275"/>
      <c r="J4" s="275"/>
      <c r="K4" s="275"/>
    </row>
    <row r="5" spans="1:11" s="61" customFormat="1" ht="29.25" customHeight="1">
      <c r="A5" s="276"/>
      <c r="B5" s="276"/>
      <c r="C5" s="276"/>
      <c r="D5" s="275"/>
      <c r="E5" s="275"/>
      <c r="F5" s="275"/>
      <c r="G5" s="275" t="s">
        <v>215</v>
      </c>
      <c r="H5" s="275" t="s">
        <v>177</v>
      </c>
      <c r="I5" s="275" t="s">
        <v>217</v>
      </c>
      <c r="J5" s="275" t="s">
        <v>178</v>
      </c>
      <c r="K5" s="275"/>
    </row>
    <row r="6" spans="1:11" s="61" customFormat="1" ht="19.5" customHeight="1">
      <c r="A6" s="276"/>
      <c r="B6" s="276"/>
      <c r="C6" s="276"/>
      <c r="D6" s="275"/>
      <c r="E6" s="275"/>
      <c r="F6" s="275"/>
      <c r="G6" s="275"/>
      <c r="H6" s="275"/>
      <c r="I6" s="275"/>
      <c r="J6" s="275"/>
      <c r="K6" s="275"/>
    </row>
    <row r="7" spans="1:11" s="61" customFormat="1" ht="12.75">
      <c r="A7" s="276"/>
      <c r="B7" s="276"/>
      <c r="C7" s="276"/>
      <c r="D7" s="275"/>
      <c r="E7" s="275"/>
      <c r="F7" s="275"/>
      <c r="G7" s="275"/>
      <c r="H7" s="275"/>
      <c r="I7" s="275"/>
      <c r="J7" s="275"/>
      <c r="K7" s="275"/>
    </row>
    <row r="8" spans="1:11" ht="12.75" customHeight="1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</row>
    <row r="9" spans="1:11" ht="96" customHeight="1">
      <c r="A9" s="39" t="s">
        <v>13</v>
      </c>
      <c r="B9" s="144" t="s">
        <v>272</v>
      </c>
      <c r="C9" s="144" t="s">
        <v>271</v>
      </c>
      <c r="D9" s="142" t="s">
        <v>287</v>
      </c>
      <c r="E9" s="143">
        <f>F9</f>
        <v>30000</v>
      </c>
      <c r="F9" s="143">
        <v>30000</v>
      </c>
      <c r="G9" s="143">
        <v>30000</v>
      </c>
      <c r="H9" s="139"/>
      <c r="I9" s="62" t="s">
        <v>265</v>
      </c>
      <c r="J9" s="139"/>
      <c r="K9" s="141" t="s">
        <v>288</v>
      </c>
    </row>
    <row r="10" spans="1:11" ht="12.75">
      <c r="A10" s="28"/>
      <c r="B10" s="133"/>
      <c r="C10" s="170"/>
      <c r="D10" s="171" t="s">
        <v>289</v>
      </c>
      <c r="E10" s="146">
        <f>F9</f>
        <v>30000</v>
      </c>
      <c r="F10" s="146">
        <f>SUM(G9:J9)</f>
        <v>30000</v>
      </c>
      <c r="G10" s="146">
        <v>30000</v>
      </c>
      <c r="H10" s="172"/>
      <c r="I10" s="172"/>
      <c r="J10" s="172"/>
      <c r="K10" s="173"/>
    </row>
    <row r="11" spans="1:11" ht="109.5" customHeight="1">
      <c r="A11" s="28">
        <v>1</v>
      </c>
      <c r="B11" s="133">
        <v>750</v>
      </c>
      <c r="C11" s="170">
        <v>75023</v>
      </c>
      <c r="D11" s="174" t="s">
        <v>290</v>
      </c>
      <c r="E11" s="175">
        <v>31000</v>
      </c>
      <c r="F11" s="175">
        <v>31000</v>
      </c>
      <c r="G11" s="175">
        <v>31000</v>
      </c>
      <c r="H11" s="172"/>
      <c r="I11" s="145" t="s">
        <v>265</v>
      </c>
      <c r="J11" s="172"/>
      <c r="K11" s="173" t="s">
        <v>288</v>
      </c>
    </row>
    <row r="12" spans="1:11" ht="51">
      <c r="A12" s="28">
        <v>2</v>
      </c>
      <c r="B12" s="133">
        <v>750</v>
      </c>
      <c r="C12" s="170">
        <v>75023</v>
      </c>
      <c r="D12" s="174" t="s">
        <v>291</v>
      </c>
      <c r="E12" s="175">
        <v>26000</v>
      </c>
      <c r="F12" s="175">
        <v>26000</v>
      </c>
      <c r="G12" s="175">
        <v>26000</v>
      </c>
      <c r="H12" s="172"/>
      <c r="I12" s="145" t="s">
        <v>265</v>
      </c>
      <c r="J12" s="172"/>
      <c r="K12" s="173" t="s">
        <v>288</v>
      </c>
    </row>
    <row r="13" spans="1:11" ht="52.5" customHeight="1">
      <c r="A13" s="28">
        <v>3</v>
      </c>
      <c r="B13" s="133">
        <v>750</v>
      </c>
      <c r="C13" s="170">
        <v>75023</v>
      </c>
      <c r="D13" s="174" t="s">
        <v>292</v>
      </c>
      <c r="E13" s="175">
        <v>70300</v>
      </c>
      <c r="F13" s="175">
        <v>70300</v>
      </c>
      <c r="G13" s="175">
        <v>70300</v>
      </c>
      <c r="H13" s="172"/>
      <c r="I13" s="145" t="s">
        <v>265</v>
      </c>
      <c r="J13" s="172"/>
      <c r="K13" s="173" t="s">
        <v>288</v>
      </c>
    </row>
    <row r="14" spans="1:11" ht="12.75">
      <c r="A14" s="28"/>
      <c r="B14" s="133"/>
      <c r="C14" s="170"/>
      <c r="D14" s="171" t="s">
        <v>293</v>
      </c>
      <c r="E14" s="146">
        <f>SUM(E11:E13)</f>
        <v>127300</v>
      </c>
      <c r="F14" s="146">
        <f>SUM(F11:F13)</f>
        <v>127300</v>
      </c>
      <c r="G14" s="146">
        <f>SUM(G11:G13)</f>
        <v>127300</v>
      </c>
      <c r="H14" s="172"/>
      <c r="I14" s="172"/>
      <c r="J14" s="172"/>
      <c r="K14" s="173"/>
    </row>
    <row r="15" spans="1:11" ht="49.5" customHeight="1">
      <c r="A15" s="28">
        <v>1</v>
      </c>
      <c r="B15" s="133">
        <v>900</v>
      </c>
      <c r="C15" s="170">
        <v>90004</v>
      </c>
      <c r="D15" s="176" t="s">
        <v>294</v>
      </c>
      <c r="E15" s="177">
        <v>15000</v>
      </c>
      <c r="F15" s="177">
        <v>15000</v>
      </c>
      <c r="G15" s="177">
        <v>15000</v>
      </c>
      <c r="H15" s="172"/>
      <c r="I15" s="145" t="s">
        <v>265</v>
      </c>
      <c r="J15" s="172"/>
      <c r="K15" s="173" t="s">
        <v>288</v>
      </c>
    </row>
    <row r="16" spans="1:11" ht="71.25" customHeight="1">
      <c r="A16" s="28">
        <v>2</v>
      </c>
      <c r="B16" s="133">
        <v>900</v>
      </c>
      <c r="C16" s="170">
        <v>90015</v>
      </c>
      <c r="D16" s="176" t="s">
        <v>318</v>
      </c>
      <c r="E16" s="177">
        <v>20000</v>
      </c>
      <c r="F16" s="177">
        <v>20000</v>
      </c>
      <c r="G16" s="177">
        <v>20000</v>
      </c>
      <c r="H16" s="172"/>
      <c r="I16" s="145" t="s">
        <v>265</v>
      </c>
      <c r="J16" s="172"/>
      <c r="K16" s="173" t="s">
        <v>288</v>
      </c>
    </row>
    <row r="17" spans="1:11" ht="84" customHeight="1">
      <c r="A17" s="28">
        <v>3</v>
      </c>
      <c r="B17" s="133">
        <v>900</v>
      </c>
      <c r="C17" s="170">
        <v>90015</v>
      </c>
      <c r="D17" s="176" t="s">
        <v>295</v>
      </c>
      <c r="E17" s="177">
        <v>30000</v>
      </c>
      <c r="F17" s="177">
        <v>30000</v>
      </c>
      <c r="G17" s="177">
        <v>30000</v>
      </c>
      <c r="H17" s="172"/>
      <c r="I17" s="145" t="s">
        <v>265</v>
      </c>
      <c r="J17" s="172"/>
      <c r="K17" s="173" t="s">
        <v>288</v>
      </c>
    </row>
    <row r="18" spans="1:11" ht="67.5" customHeight="1">
      <c r="A18" s="28">
        <v>4</v>
      </c>
      <c r="B18" s="133">
        <v>900</v>
      </c>
      <c r="C18" s="170">
        <v>90015</v>
      </c>
      <c r="D18" s="176" t="s">
        <v>296</v>
      </c>
      <c r="E18" s="177">
        <v>6500</v>
      </c>
      <c r="F18" s="177">
        <v>6500</v>
      </c>
      <c r="G18" s="177">
        <v>6500</v>
      </c>
      <c r="H18" s="172"/>
      <c r="I18" s="145" t="s">
        <v>265</v>
      </c>
      <c r="J18" s="172"/>
      <c r="K18" s="173" t="s">
        <v>288</v>
      </c>
    </row>
    <row r="19" spans="1:11" ht="66" customHeight="1">
      <c r="A19" s="28">
        <v>5</v>
      </c>
      <c r="B19" s="133">
        <v>900</v>
      </c>
      <c r="C19" s="170">
        <v>90015</v>
      </c>
      <c r="D19" s="176" t="s">
        <v>297</v>
      </c>
      <c r="E19" s="177">
        <v>8000</v>
      </c>
      <c r="F19" s="177">
        <v>8000</v>
      </c>
      <c r="G19" s="177">
        <v>8000</v>
      </c>
      <c r="H19" s="172"/>
      <c r="I19" s="145" t="s">
        <v>265</v>
      </c>
      <c r="J19" s="172"/>
      <c r="K19" s="173" t="s">
        <v>288</v>
      </c>
    </row>
    <row r="20" spans="1:11" ht="56.25">
      <c r="A20" s="28">
        <v>6</v>
      </c>
      <c r="B20" s="133">
        <v>900</v>
      </c>
      <c r="C20" s="170">
        <v>90015</v>
      </c>
      <c r="D20" s="176" t="s">
        <v>298</v>
      </c>
      <c r="E20" s="177">
        <v>3000</v>
      </c>
      <c r="F20" s="177">
        <v>3000</v>
      </c>
      <c r="G20" s="177">
        <v>3000</v>
      </c>
      <c r="H20" s="172"/>
      <c r="I20" s="145" t="s">
        <v>265</v>
      </c>
      <c r="J20" s="172"/>
      <c r="K20" s="173" t="s">
        <v>288</v>
      </c>
    </row>
    <row r="21" spans="1:11" ht="119.25" customHeight="1">
      <c r="A21" s="28">
        <v>7</v>
      </c>
      <c r="B21" s="133">
        <v>900</v>
      </c>
      <c r="C21" s="170">
        <v>90015</v>
      </c>
      <c r="D21" s="176" t="s">
        <v>299</v>
      </c>
      <c r="E21" s="177">
        <v>12000</v>
      </c>
      <c r="F21" s="177">
        <v>12000</v>
      </c>
      <c r="G21" s="177">
        <v>12000</v>
      </c>
      <c r="H21" s="172"/>
      <c r="I21" s="145" t="s">
        <v>265</v>
      </c>
      <c r="J21" s="172"/>
      <c r="K21" s="173" t="s">
        <v>288</v>
      </c>
    </row>
    <row r="22" spans="1:11" ht="83.25" customHeight="1">
      <c r="A22" s="28">
        <v>8</v>
      </c>
      <c r="B22" s="133">
        <v>900</v>
      </c>
      <c r="C22" s="170">
        <v>90015</v>
      </c>
      <c r="D22" s="176" t="s">
        <v>300</v>
      </c>
      <c r="E22" s="177">
        <v>5000</v>
      </c>
      <c r="F22" s="177">
        <v>5000</v>
      </c>
      <c r="G22" s="177">
        <v>5000</v>
      </c>
      <c r="H22" s="172"/>
      <c r="I22" s="145" t="s">
        <v>265</v>
      </c>
      <c r="J22" s="172"/>
      <c r="K22" s="173" t="s">
        <v>288</v>
      </c>
    </row>
    <row r="23" spans="1:11" ht="83.25" customHeight="1">
      <c r="A23" s="28">
        <v>9</v>
      </c>
      <c r="B23" s="133">
        <v>900</v>
      </c>
      <c r="C23" s="170">
        <v>90015</v>
      </c>
      <c r="D23" s="176" t="s">
        <v>301</v>
      </c>
      <c r="E23" s="177">
        <v>10000</v>
      </c>
      <c r="F23" s="177">
        <v>10000</v>
      </c>
      <c r="G23" s="177">
        <v>10000</v>
      </c>
      <c r="H23" s="172"/>
      <c r="I23" s="145" t="s">
        <v>265</v>
      </c>
      <c r="J23" s="172"/>
      <c r="K23" s="173" t="s">
        <v>288</v>
      </c>
    </row>
    <row r="24" spans="1:11" ht="57" customHeight="1">
      <c r="A24" s="28">
        <v>10</v>
      </c>
      <c r="B24" s="133">
        <v>900</v>
      </c>
      <c r="C24" s="170">
        <v>90095</v>
      </c>
      <c r="D24" s="176" t="s">
        <v>302</v>
      </c>
      <c r="E24" s="177">
        <v>10000</v>
      </c>
      <c r="F24" s="177">
        <v>10000</v>
      </c>
      <c r="G24" s="177">
        <v>10000</v>
      </c>
      <c r="H24" s="172"/>
      <c r="I24" s="145" t="s">
        <v>265</v>
      </c>
      <c r="J24" s="172"/>
      <c r="K24" s="173" t="s">
        <v>288</v>
      </c>
    </row>
    <row r="25" spans="1:11" ht="12.75">
      <c r="A25" s="28"/>
      <c r="B25" s="133"/>
      <c r="C25" s="170"/>
      <c r="D25" s="171" t="s">
        <v>303</v>
      </c>
      <c r="E25" s="146">
        <f>SUM(E15:E24)</f>
        <v>119500</v>
      </c>
      <c r="F25" s="146">
        <f>SUM(F15:F24)</f>
        <v>119500</v>
      </c>
      <c r="G25" s="146">
        <f>SUM(G15:G24)</f>
        <v>119500</v>
      </c>
      <c r="H25" s="172"/>
      <c r="I25" s="145"/>
      <c r="J25" s="172"/>
      <c r="K25" s="173"/>
    </row>
    <row r="26" spans="1:11" ht="51">
      <c r="A26" s="28" t="s">
        <v>13</v>
      </c>
      <c r="B26" s="22">
        <v>926</v>
      </c>
      <c r="C26" s="22">
        <v>92605</v>
      </c>
      <c r="D26" s="178" t="s">
        <v>305</v>
      </c>
      <c r="E26" s="177">
        <v>34000</v>
      </c>
      <c r="F26" s="177">
        <f>SUM(G26:J26)</f>
        <v>34000</v>
      </c>
      <c r="G26" s="177">
        <v>34000</v>
      </c>
      <c r="H26" s="28"/>
      <c r="I26" s="145" t="s">
        <v>265</v>
      </c>
      <c r="J26" s="28"/>
      <c r="K26" s="173" t="s">
        <v>288</v>
      </c>
    </row>
    <row r="27" spans="1:11" ht="12.75">
      <c r="A27" s="114"/>
      <c r="B27" s="179"/>
      <c r="C27" s="180"/>
      <c r="D27" s="171" t="s">
        <v>304</v>
      </c>
      <c r="E27" s="181">
        <f>SUM(E26)</f>
        <v>34000</v>
      </c>
      <c r="F27" s="181">
        <f>SUM(F26)</f>
        <v>34000</v>
      </c>
      <c r="G27" s="181">
        <f>SUM(G26)</f>
        <v>34000</v>
      </c>
      <c r="H27" s="28"/>
      <c r="I27" s="145"/>
      <c r="J27" s="28"/>
      <c r="K27" s="28"/>
    </row>
    <row r="28" spans="1:11" ht="12.75">
      <c r="A28" s="274" t="s">
        <v>193</v>
      </c>
      <c r="B28" s="274"/>
      <c r="C28" s="274"/>
      <c r="D28" s="274"/>
      <c r="E28" s="146">
        <f>E10+E14+E25+E27</f>
        <v>310800</v>
      </c>
      <c r="F28" s="146">
        <f>F10+F14+F25+F27</f>
        <v>310800</v>
      </c>
      <c r="G28" s="146">
        <f>G10+G14+G25+G27</f>
        <v>310800</v>
      </c>
      <c r="H28" s="22"/>
      <c r="I28" s="145"/>
      <c r="J28" s="22"/>
      <c r="K28" s="95"/>
    </row>
    <row r="30" ht="12.75">
      <c r="A30" s="2" t="s">
        <v>99</v>
      </c>
    </row>
    <row r="31" ht="12.75">
      <c r="A31" s="2" t="s">
        <v>93</v>
      </c>
    </row>
    <row r="32" ht="12.75">
      <c r="A32" s="2" t="s">
        <v>94</v>
      </c>
    </row>
    <row r="33" ht="12.75">
      <c r="A33" s="2" t="s">
        <v>95</v>
      </c>
    </row>
    <row r="34" ht="12.75">
      <c r="A34" s="2" t="s">
        <v>96</v>
      </c>
    </row>
  </sheetData>
  <mergeCells count="15">
    <mergeCell ref="G4:J4"/>
    <mergeCell ref="G5:G7"/>
    <mergeCell ref="H5:H7"/>
    <mergeCell ref="I5:I7"/>
    <mergeCell ref="J5:J7"/>
    <mergeCell ref="E3:E7"/>
    <mergeCell ref="A28:D28"/>
    <mergeCell ref="A1:K1"/>
    <mergeCell ref="A3:A7"/>
    <mergeCell ref="B3:B7"/>
    <mergeCell ref="C3:C7"/>
    <mergeCell ref="D3:D7"/>
    <mergeCell ref="F3:J3"/>
    <mergeCell ref="K3:K7"/>
    <mergeCell ref="F4:F7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r:id="rId1"/>
  <headerFooter alignWithMargins="0">
    <oddHeader>&amp;R&amp;9Załącznik nr &amp;A
do uchwały Rady Gminy nr............... 
z dnia ..............................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A1">
      <selection activeCell="B14" sqref="B14"/>
    </sheetView>
  </sheetViews>
  <sheetFormatPr defaultColWidth="9.00390625" defaultRowHeight="12.75"/>
  <cols>
    <col min="1" max="1" width="3.625" style="14" bestFit="1" customWidth="1"/>
    <col min="2" max="2" width="22.75390625" style="14" customWidth="1"/>
    <col min="3" max="3" width="13.00390625" style="14" customWidth="1"/>
    <col min="4" max="4" width="10.625" style="14" customWidth="1"/>
    <col min="5" max="5" width="12.00390625" style="14" customWidth="1"/>
    <col min="6" max="7" width="9.125" style="14" customWidth="1"/>
    <col min="8" max="8" width="7.375" style="14" customWidth="1"/>
    <col min="9" max="9" width="8.75390625" style="14" customWidth="1"/>
    <col min="10" max="11" width="7.75390625" style="14" customWidth="1"/>
    <col min="12" max="12" width="9.75390625" style="14" customWidth="1"/>
    <col min="13" max="13" width="11.75390625" style="14" customWidth="1"/>
    <col min="14" max="14" width="12.375" style="14" customWidth="1"/>
    <col min="15" max="15" width="8.25390625" style="14" customWidth="1"/>
    <col min="16" max="16" width="8.125" style="14" customWidth="1"/>
    <col min="17" max="17" width="8.75390625" style="14" customWidth="1"/>
    <col min="18" max="16384" width="10.25390625" style="14" customWidth="1"/>
  </cols>
  <sheetData>
    <row r="1" spans="1:17" ht="12.75">
      <c r="A1" s="282" t="s">
        <v>180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</row>
    <row r="3" spans="1:17" ht="11.25">
      <c r="A3" s="277" t="s">
        <v>74</v>
      </c>
      <c r="B3" s="277" t="s">
        <v>111</v>
      </c>
      <c r="C3" s="250" t="s">
        <v>112</v>
      </c>
      <c r="D3" s="250" t="s">
        <v>186</v>
      </c>
      <c r="E3" s="250" t="s">
        <v>185</v>
      </c>
      <c r="F3" s="277" t="s">
        <v>6</v>
      </c>
      <c r="G3" s="277"/>
      <c r="H3" s="277" t="s">
        <v>109</v>
      </c>
      <c r="I3" s="277"/>
      <c r="J3" s="277"/>
      <c r="K3" s="277"/>
      <c r="L3" s="277"/>
      <c r="M3" s="277"/>
      <c r="N3" s="277"/>
      <c r="O3" s="277"/>
      <c r="P3" s="277"/>
      <c r="Q3" s="277"/>
    </row>
    <row r="4" spans="1:17" ht="11.25">
      <c r="A4" s="277"/>
      <c r="B4" s="277"/>
      <c r="C4" s="250"/>
      <c r="D4" s="250"/>
      <c r="E4" s="250"/>
      <c r="F4" s="250" t="s">
        <v>182</v>
      </c>
      <c r="G4" s="250" t="s">
        <v>183</v>
      </c>
      <c r="H4" s="277" t="s">
        <v>100</v>
      </c>
      <c r="I4" s="277"/>
      <c r="J4" s="277"/>
      <c r="K4" s="277"/>
      <c r="L4" s="277"/>
      <c r="M4" s="277"/>
      <c r="N4" s="277"/>
      <c r="O4" s="277"/>
      <c r="P4" s="277"/>
      <c r="Q4" s="277"/>
    </row>
    <row r="5" spans="1:17" ht="11.25">
      <c r="A5" s="277"/>
      <c r="B5" s="277"/>
      <c r="C5" s="250"/>
      <c r="D5" s="250"/>
      <c r="E5" s="250"/>
      <c r="F5" s="250"/>
      <c r="G5" s="250"/>
      <c r="H5" s="250" t="s">
        <v>114</v>
      </c>
      <c r="I5" s="277" t="s">
        <v>115</v>
      </c>
      <c r="J5" s="277"/>
      <c r="K5" s="277"/>
      <c r="L5" s="277"/>
      <c r="M5" s="277"/>
      <c r="N5" s="277"/>
      <c r="O5" s="277"/>
      <c r="P5" s="277"/>
      <c r="Q5" s="277"/>
    </row>
    <row r="6" spans="1:17" ht="14.25" customHeight="1">
      <c r="A6" s="277"/>
      <c r="B6" s="277"/>
      <c r="C6" s="250"/>
      <c r="D6" s="250"/>
      <c r="E6" s="250"/>
      <c r="F6" s="250"/>
      <c r="G6" s="250"/>
      <c r="H6" s="250"/>
      <c r="I6" s="277" t="s">
        <v>116</v>
      </c>
      <c r="J6" s="277"/>
      <c r="K6" s="277"/>
      <c r="L6" s="277"/>
      <c r="M6" s="277" t="s">
        <v>113</v>
      </c>
      <c r="N6" s="277"/>
      <c r="O6" s="277"/>
      <c r="P6" s="277"/>
      <c r="Q6" s="277"/>
    </row>
    <row r="7" spans="1:17" ht="12.75" customHeight="1">
      <c r="A7" s="277"/>
      <c r="B7" s="277"/>
      <c r="C7" s="250"/>
      <c r="D7" s="250"/>
      <c r="E7" s="250"/>
      <c r="F7" s="250"/>
      <c r="G7" s="250"/>
      <c r="H7" s="250"/>
      <c r="I7" s="250" t="s">
        <v>117</v>
      </c>
      <c r="J7" s="277" t="s">
        <v>118</v>
      </c>
      <c r="K7" s="277"/>
      <c r="L7" s="277"/>
      <c r="M7" s="250" t="s">
        <v>119</v>
      </c>
      <c r="N7" s="250" t="s">
        <v>118</v>
      </c>
      <c r="O7" s="250"/>
      <c r="P7" s="250"/>
      <c r="Q7" s="250"/>
    </row>
    <row r="8" spans="1:17" ht="48" customHeight="1">
      <c r="A8" s="277"/>
      <c r="B8" s="277"/>
      <c r="C8" s="250"/>
      <c r="D8" s="250"/>
      <c r="E8" s="250"/>
      <c r="F8" s="250"/>
      <c r="G8" s="250"/>
      <c r="H8" s="250"/>
      <c r="I8" s="250"/>
      <c r="J8" s="59" t="s">
        <v>184</v>
      </c>
      <c r="K8" s="59" t="s">
        <v>120</v>
      </c>
      <c r="L8" s="59" t="s">
        <v>121</v>
      </c>
      <c r="M8" s="250"/>
      <c r="N8" s="59" t="s">
        <v>122</v>
      </c>
      <c r="O8" s="59" t="s">
        <v>184</v>
      </c>
      <c r="P8" s="59" t="s">
        <v>120</v>
      </c>
      <c r="Q8" s="59" t="s">
        <v>123</v>
      </c>
    </row>
    <row r="9" spans="1:17" ht="7.5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5">
        <v>12</v>
      </c>
      <c r="M9" s="15">
        <v>13</v>
      </c>
      <c r="N9" s="15">
        <v>14</v>
      </c>
      <c r="O9" s="15">
        <v>15</v>
      </c>
      <c r="P9" s="15">
        <v>16</v>
      </c>
      <c r="Q9" s="15">
        <v>17</v>
      </c>
    </row>
    <row r="10" spans="1:17" s="97" customFormat="1" ht="11.25">
      <c r="A10" s="76">
        <v>1</v>
      </c>
      <c r="B10" s="96" t="s">
        <v>124</v>
      </c>
      <c r="C10" s="251" t="s">
        <v>55</v>
      </c>
      <c r="D10" s="241"/>
      <c r="E10" s="233">
        <f>E15</f>
        <v>172592</v>
      </c>
      <c r="F10" s="233">
        <f>F15</f>
        <v>57948</v>
      </c>
      <c r="G10" s="233">
        <f>G15</f>
        <v>114644</v>
      </c>
      <c r="H10" s="233">
        <f>I10+M10</f>
        <v>172592</v>
      </c>
      <c r="I10" s="233">
        <f>I15</f>
        <v>57948</v>
      </c>
      <c r="J10" s="96"/>
      <c r="K10" s="96"/>
      <c r="L10" s="233">
        <f>L15</f>
        <v>57948</v>
      </c>
      <c r="M10" s="233">
        <f>SUM(N10:Q10)</f>
        <v>114644</v>
      </c>
      <c r="N10" s="96"/>
      <c r="O10" s="96"/>
      <c r="P10" s="96"/>
      <c r="Q10" s="233">
        <f>Q15</f>
        <v>114644</v>
      </c>
    </row>
    <row r="11" spans="1:17" ht="11.25">
      <c r="A11" s="249" t="s">
        <v>125</v>
      </c>
      <c r="B11" s="77" t="s">
        <v>267</v>
      </c>
      <c r="C11" s="242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4"/>
    </row>
    <row r="12" spans="1:17" ht="11.25">
      <c r="A12" s="249"/>
      <c r="B12" s="77" t="s">
        <v>268</v>
      </c>
      <c r="C12" s="242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4"/>
    </row>
    <row r="13" spans="1:17" ht="11.25">
      <c r="A13" s="249"/>
      <c r="B13" s="77" t="s">
        <v>269</v>
      </c>
      <c r="C13" s="242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4"/>
    </row>
    <row r="14" spans="1:17" ht="45">
      <c r="A14" s="249"/>
      <c r="B14" s="121" t="s">
        <v>436</v>
      </c>
      <c r="C14" s="242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4"/>
    </row>
    <row r="15" spans="1:17" ht="11.25">
      <c r="A15" s="249"/>
      <c r="B15" s="77" t="s">
        <v>130</v>
      </c>
      <c r="C15" s="77">
        <v>344</v>
      </c>
      <c r="D15" s="77"/>
      <c r="E15" s="122">
        <v>172592</v>
      </c>
      <c r="F15" s="122">
        <v>57948</v>
      </c>
      <c r="G15" s="122">
        <v>114644</v>
      </c>
      <c r="H15" s="122">
        <f>I15+M15</f>
        <v>172592</v>
      </c>
      <c r="I15" s="122">
        <v>57948</v>
      </c>
      <c r="J15" s="122"/>
      <c r="K15" s="122"/>
      <c r="L15" s="122">
        <v>57948</v>
      </c>
      <c r="M15" s="122">
        <f>SUM(N15:Q15)</f>
        <v>114644</v>
      </c>
      <c r="N15" s="123"/>
      <c r="O15" s="123"/>
      <c r="P15" s="123"/>
      <c r="Q15" s="123">
        <v>114644</v>
      </c>
    </row>
    <row r="16" spans="1:17" ht="11.25">
      <c r="A16" s="249"/>
      <c r="B16" s="77" t="s">
        <v>131</v>
      </c>
      <c r="C16" s="245"/>
      <c r="D16" s="245"/>
      <c r="E16" s="77"/>
      <c r="F16" s="77"/>
      <c r="G16" s="77"/>
      <c r="H16" s="245"/>
      <c r="I16" s="245"/>
      <c r="J16" s="245"/>
      <c r="K16" s="245"/>
      <c r="L16" s="245"/>
      <c r="M16" s="245"/>
      <c r="N16" s="245"/>
      <c r="O16" s="245"/>
      <c r="P16" s="245"/>
      <c r="Q16" s="245"/>
    </row>
    <row r="17" spans="1:17" ht="11.25">
      <c r="A17" s="249"/>
      <c r="B17" s="77" t="s">
        <v>100</v>
      </c>
      <c r="C17" s="245"/>
      <c r="D17" s="245"/>
      <c r="E17" s="122">
        <v>172592</v>
      </c>
      <c r="F17" s="122">
        <v>57948</v>
      </c>
      <c r="G17" s="122">
        <v>114644</v>
      </c>
      <c r="H17" s="245"/>
      <c r="I17" s="245"/>
      <c r="J17" s="245"/>
      <c r="K17" s="245"/>
      <c r="L17" s="245"/>
      <c r="M17" s="245"/>
      <c r="N17" s="245"/>
      <c r="O17" s="245"/>
      <c r="P17" s="245"/>
      <c r="Q17" s="245"/>
    </row>
    <row r="18" spans="1:17" ht="11.25">
      <c r="A18" s="249"/>
      <c r="B18" s="77" t="s">
        <v>67</v>
      </c>
      <c r="C18" s="245"/>
      <c r="D18" s="245"/>
      <c r="E18" s="77"/>
      <c r="F18" s="77"/>
      <c r="G18" s="77"/>
      <c r="H18" s="245"/>
      <c r="I18" s="245"/>
      <c r="J18" s="245"/>
      <c r="K18" s="245"/>
      <c r="L18" s="245"/>
      <c r="M18" s="245"/>
      <c r="N18" s="245"/>
      <c r="O18" s="245"/>
      <c r="P18" s="245"/>
      <c r="Q18" s="245"/>
    </row>
    <row r="19" spans="1:17" ht="11.25">
      <c r="A19" s="249"/>
      <c r="B19" s="77" t="s">
        <v>71</v>
      </c>
      <c r="C19" s="245"/>
      <c r="D19" s="245"/>
      <c r="E19" s="77"/>
      <c r="F19" s="77"/>
      <c r="G19" s="77"/>
      <c r="H19" s="245"/>
      <c r="I19" s="245"/>
      <c r="J19" s="245"/>
      <c r="K19" s="245"/>
      <c r="L19" s="245"/>
      <c r="M19" s="245"/>
      <c r="N19" s="245"/>
      <c r="O19" s="245"/>
      <c r="P19" s="245"/>
      <c r="Q19" s="245"/>
    </row>
    <row r="20" spans="1:17" ht="11.25">
      <c r="A20" s="249" t="s">
        <v>132</v>
      </c>
      <c r="B20" s="77" t="s">
        <v>126</v>
      </c>
      <c r="C20" s="242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4"/>
    </row>
    <row r="21" spans="1:17" ht="11.25">
      <c r="A21" s="249"/>
      <c r="B21" s="77" t="s">
        <v>127</v>
      </c>
      <c r="C21" s="242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4"/>
    </row>
    <row r="22" spans="1:17" ht="11.25">
      <c r="A22" s="249"/>
      <c r="B22" s="77" t="s">
        <v>128</v>
      </c>
      <c r="C22" s="242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4"/>
    </row>
    <row r="23" spans="1:17" ht="11.25">
      <c r="A23" s="249"/>
      <c r="B23" s="77" t="s">
        <v>129</v>
      </c>
      <c r="C23" s="242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4"/>
    </row>
    <row r="24" spans="1:17" ht="11.25">
      <c r="A24" s="249"/>
      <c r="B24" s="77" t="s">
        <v>130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</row>
    <row r="25" spans="1:17" ht="11.25">
      <c r="A25" s="249"/>
      <c r="B25" s="77" t="s">
        <v>131</v>
      </c>
      <c r="C25" s="245"/>
      <c r="D25" s="245"/>
      <c r="E25" s="77"/>
      <c r="F25" s="77"/>
      <c r="G25" s="77"/>
      <c r="H25" s="245"/>
      <c r="I25" s="245"/>
      <c r="J25" s="245"/>
      <c r="K25" s="245"/>
      <c r="L25" s="245"/>
      <c r="M25" s="245"/>
      <c r="N25" s="245"/>
      <c r="O25" s="245"/>
      <c r="P25" s="245"/>
      <c r="Q25" s="245"/>
    </row>
    <row r="26" spans="1:17" ht="11.25">
      <c r="A26" s="249"/>
      <c r="B26" s="77" t="s">
        <v>100</v>
      </c>
      <c r="C26" s="245"/>
      <c r="D26" s="245"/>
      <c r="E26" s="77"/>
      <c r="F26" s="77"/>
      <c r="G26" s="77"/>
      <c r="H26" s="245"/>
      <c r="I26" s="245"/>
      <c r="J26" s="245"/>
      <c r="K26" s="245"/>
      <c r="L26" s="245"/>
      <c r="M26" s="245"/>
      <c r="N26" s="245"/>
      <c r="O26" s="245"/>
      <c r="P26" s="245"/>
      <c r="Q26" s="245"/>
    </row>
    <row r="27" spans="1:17" ht="11.25">
      <c r="A27" s="249"/>
      <c r="B27" s="77" t="s">
        <v>67</v>
      </c>
      <c r="C27" s="245"/>
      <c r="D27" s="245"/>
      <c r="E27" s="77"/>
      <c r="F27" s="77"/>
      <c r="G27" s="77"/>
      <c r="H27" s="245"/>
      <c r="I27" s="245"/>
      <c r="J27" s="245"/>
      <c r="K27" s="245"/>
      <c r="L27" s="245"/>
      <c r="M27" s="245"/>
      <c r="N27" s="245"/>
      <c r="O27" s="245"/>
      <c r="P27" s="245"/>
      <c r="Q27" s="245"/>
    </row>
    <row r="28" spans="1:17" ht="11.25">
      <c r="A28" s="249"/>
      <c r="B28" s="77" t="s">
        <v>71</v>
      </c>
      <c r="C28" s="245"/>
      <c r="D28" s="245"/>
      <c r="E28" s="77"/>
      <c r="F28" s="77"/>
      <c r="G28" s="77"/>
      <c r="H28" s="245"/>
      <c r="I28" s="245"/>
      <c r="J28" s="245"/>
      <c r="K28" s="245"/>
      <c r="L28" s="245"/>
      <c r="M28" s="245"/>
      <c r="N28" s="245"/>
      <c r="O28" s="245"/>
      <c r="P28" s="245"/>
      <c r="Q28" s="245"/>
    </row>
    <row r="29" spans="1:17" ht="11.25">
      <c r="A29" s="78" t="s">
        <v>133</v>
      </c>
      <c r="B29" s="77" t="s">
        <v>134</v>
      </c>
      <c r="C29" s="242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4"/>
    </row>
    <row r="30" spans="1:17" s="97" customFormat="1" ht="11.25">
      <c r="A30" s="79">
        <v>2</v>
      </c>
      <c r="B30" s="98" t="s">
        <v>135</v>
      </c>
      <c r="C30" s="280" t="s">
        <v>55</v>
      </c>
      <c r="D30" s="281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</row>
    <row r="31" spans="1:17" ht="11.25">
      <c r="A31" s="249" t="s">
        <v>136</v>
      </c>
      <c r="B31" s="77" t="s">
        <v>126</v>
      </c>
      <c r="C31" s="242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4"/>
    </row>
    <row r="32" spans="1:17" ht="11.25">
      <c r="A32" s="249"/>
      <c r="B32" s="77" t="s">
        <v>127</v>
      </c>
      <c r="C32" s="242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4"/>
    </row>
    <row r="33" spans="1:17" ht="11.25">
      <c r="A33" s="249"/>
      <c r="B33" s="77" t="s">
        <v>128</v>
      </c>
      <c r="C33" s="242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4"/>
    </row>
    <row r="34" spans="1:17" ht="11.25">
      <c r="A34" s="249"/>
      <c r="B34" s="77" t="s">
        <v>129</v>
      </c>
      <c r="C34" s="242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4"/>
    </row>
    <row r="35" spans="1:17" ht="11.25">
      <c r="A35" s="249"/>
      <c r="B35" s="77" t="s">
        <v>130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1:17" ht="11.25">
      <c r="A36" s="249"/>
      <c r="B36" s="77" t="s">
        <v>131</v>
      </c>
      <c r="C36" s="245"/>
      <c r="D36" s="245"/>
      <c r="E36" s="77"/>
      <c r="F36" s="77"/>
      <c r="G36" s="77"/>
      <c r="H36" s="245"/>
      <c r="I36" s="245"/>
      <c r="J36" s="245"/>
      <c r="K36" s="245"/>
      <c r="L36" s="245"/>
      <c r="M36" s="245"/>
      <c r="N36" s="245"/>
      <c r="O36" s="245"/>
      <c r="P36" s="245"/>
      <c r="Q36" s="245"/>
    </row>
    <row r="37" spans="1:17" ht="11.25">
      <c r="A37" s="249"/>
      <c r="B37" s="77" t="s">
        <v>100</v>
      </c>
      <c r="C37" s="245"/>
      <c r="D37" s="245"/>
      <c r="E37" s="77"/>
      <c r="F37" s="77"/>
      <c r="G37" s="77"/>
      <c r="H37" s="245"/>
      <c r="I37" s="245"/>
      <c r="J37" s="245"/>
      <c r="K37" s="245"/>
      <c r="L37" s="245"/>
      <c r="M37" s="245"/>
      <c r="N37" s="245"/>
      <c r="O37" s="245"/>
      <c r="P37" s="245"/>
      <c r="Q37" s="245"/>
    </row>
    <row r="38" spans="1:17" ht="11.25">
      <c r="A38" s="249"/>
      <c r="B38" s="77" t="s">
        <v>67</v>
      </c>
      <c r="C38" s="245"/>
      <c r="D38" s="245"/>
      <c r="E38" s="77"/>
      <c r="F38" s="77"/>
      <c r="G38" s="77"/>
      <c r="H38" s="245"/>
      <c r="I38" s="245"/>
      <c r="J38" s="245"/>
      <c r="K38" s="245"/>
      <c r="L38" s="245"/>
      <c r="M38" s="245"/>
      <c r="N38" s="245"/>
      <c r="O38" s="245"/>
      <c r="P38" s="245"/>
      <c r="Q38" s="245"/>
    </row>
    <row r="39" spans="1:17" ht="11.25">
      <c r="A39" s="249"/>
      <c r="B39" s="77" t="s">
        <v>71</v>
      </c>
      <c r="C39" s="245"/>
      <c r="D39" s="245"/>
      <c r="E39" s="77"/>
      <c r="F39" s="77"/>
      <c r="G39" s="77"/>
      <c r="H39" s="245"/>
      <c r="I39" s="245"/>
      <c r="J39" s="245"/>
      <c r="K39" s="245"/>
      <c r="L39" s="245"/>
      <c r="M39" s="245"/>
      <c r="N39" s="245"/>
      <c r="O39" s="245"/>
      <c r="P39" s="245"/>
      <c r="Q39" s="245"/>
    </row>
    <row r="40" spans="1:17" ht="11.25">
      <c r="A40" s="80" t="s">
        <v>137</v>
      </c>
      <c r="B40" s="81" t="s">
        <v>134</v>
      </c>
      <c r="C40" s="246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9"/>
    </row>
    <row r="41" spans="1:17" s="97" customFormat="1" ht="15" customHeight="1">
      <c r="A41" s="247" t="s">
        <v>138</v>
      </c>
      <c r="B41" s="247"/>
      <c r="C41" s="283" t="s">
        <v>55</v>
      </c>
      <c r="D41" s="284"/>
      <c r="E41" s="122">
        <f>E10</f>
        <v>172592</v>
      </c>
      <c r="F41" s="122">
        <f>F10</f>
        <v>57948</v>
      </c>
      <c r="G41" s="122">
        <f>G10</f>
        <v>114644</v>
      </c>
      <c r="H41" s="234">
        <f>H10</f>
        <v>172592</v>
      </c>
      <c r="I41" s="234">
        <f>I10</f>
        <v>57948</v>
      </c>
      <c r="J41" s="60"/>
      <c r="K41" s="60"/>
      <c r="L41" s="234">
        <f>L10</f>
        <v>57948</v>
      </c>
      <c r="M41" s="234">
        <f>M10</f>
        <v>114644</v>
      </c>
      <c r="N41" s="60"/>
      <c r="O41" s="60"/>
      <c r="P41" s="60"/>
      <c r="Q41" s="234">
        <f>Q10</f>
        <v>114644</v>
      </c>
    </row>
    <row r="43" spans="1:10" ht="11.25">
      <c r="A43" s="248" t="s">
        <v>139</v>
      </c>
      <c r="B43" s="248"/>
      <c r="C43" s="248"/>
      <c r="D43" s="248"/>
      <c r="E43" s="248"/>
      <c r="F43" s="248"/>
      <c r="G43" s="248"/>
      <c r="H43" s="248"/>
      <c r="I43" s="248"/>
      <c r="J43" s="248"/>
    </row>
    <row r="44" ht="11.25">
      <c r="A44" s="14" t="s">
        <v>181</v>
      </c>
    </row>
  </sheetData>
  <mergeCells count="68">
    <mergeCell ref="A1:Q1"/>
    <mergeCell ref="C41:D41"/>
    <mergeCell ref="C31:Q34"/>
    <mergeCell ref="C36:C39"/>
    <mergeCell ref="D36:D39"/>
    <mergeCell ref="H36:H39"/>
    <mergeCell ref="I36:I39"/>
    <mergeCell ref="J36:J39"/>
    <mergeCell ref="K36:K39"/>
    <mergeCell ref="L36:L39"/>
    <mergeCell ref="C30:D30"/>
    <mergeCell ref="C29:Q29"/>
    <mergeCell ref="M25:M28"/>
    <mergeCell ref="N25:N28"/>
    <mergeCell ref="O25:O28"/>
    <mergeCell ref="P25:P28"/>
    <mergeCell ref="C40:Q40"/>
    <mergeCell ref="N36:N39"/>
    <mergeCell ref="O36:O39"/>
    <mergeCell ref="P36:P39"/>
    <mergeCell ref="Q36:Q39"/>
    <mergeCell ref="M36:M39"/>
    <mergeCell ref="C20:Q23"/>
    <mergeCell ref="C25:C28"/>
    <mergeCell ref="D25:D28"/>
    <mergeCell ref="H25:H28"/>
    <mergeCell ref="I25:I28"/>
    <mergeCell ref="J25:J28"/>
    <mergeCell ref="K25:K28"/>
    <mergeCell ref="L25:L28"/>
    <mergeCell ref="Q25:Q28"/>
    <mergeCell ref="O16:O19"/>
    <mergeCell ref="P16:P19"/>
    <mergeCell ref="N7:Q7"/>
    <mergeCell ref="Q16:Q19"/>
    <mergeCell ref="J16:J19"/>
    <mergeCell ref="K16:K19"/>
    <mergeCell ref="L16:L19"/>
    <mergeCell ref="N16:N19"/>
    <mergeCell ref="M16:M19"/>
    <mergeCell ref="C16:C19"/>
    <mergeCell ref="D16:D19"/>
    <mergeCell ref="H16:H19"/>
    <mergeCell ref="I16:I19"/>
    <mergeCell ref="C10:D10"/>
    <mergeCell ref="C11:Q14"/>
    <mergeCell ref="F4:F8"/>
    <mergeCell ref="G4:G8"/>
    <mergeCell ref="F3:G3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3:A8"/>
    <mergeCell ref="B3:B8"/>
    <mergeCell ref="A41:B41"/>
    <mergeCell ref="A43:J43"/>
    <mergeCell ref="A11:A19"/>
    <mergeCell ref="A20:A28"/>
    <mergeCell ref="A31:A39"/>
    <mergeCell ref="C3:C8"/>
    <mergeCell ref="D3:D8"/>
    <mergeCell ref="E3:E8"/>
  </mergeCells>
  <printOptions/>
  <pageMargins left="0.3937007874015748" right="0.3937007874015748" top="0.7480314960629921" bottom="0.5905511811023623" header="0.1968503937007874" footer="0.5118110236220472"/>
  <pageSetup horizontalDpi="300" verticalDpi="300" orientation="landscape" paperSize="9" scale="80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tabSelected="1" workbookViewId="0" topLeftCell="A4">
      <selection activeCell="D8" sqref="D8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287" t="s">
        <v>101</v>
      </c>
      <c r="B1" s="287"/>
      <c r="C1" s="287"/>
      <c r="D1" s="287"/>
    </row>
    <row r="2" ht="6.75" customHeight="1">
      <c r="A2" s="20"/>
    </row>
    <row r="3" ht="12.75">
      <c r="D3" s="11" t="s">
        <v>47</v>
      </c>
    </row>
    <row r="4" spans="1:4" ht="15" customHeight="1">
      <c r="A4" s="276" t="s">
        <v>74</v>
      </c>
      <c r="B4" s="276" t="s">
        <v>5</v>
      </c>
      <c r="C4" s="275" t="s">
        <v>78</v>
      </c>
      <c r="D4" s="275" t="s">
        <v>79</v>
      </c>
    </row>
    <row r="5" spans="1:4" ht="15" customHeight="1">
      <c r="A5" s="276"/>
      <c r="B5" s="276"/>
      <c r="C5" s="276"/>
      <c r="D5" s="275"/>
    </row>
    <row r="6" spans="1:4" ht="15.75" customHeight="1">
      <c r="A6" s="276"/>
      <c r="B6" s="276"/>
      <c r="C6" s="276"/>
      <c r="D6" s="275"/>
    </row>
    <row r="7" spans="1:4" s="100" customFormat="1" ht="6.75" customHeight="1">
      <c r="A7" s="99">
        <v>1</v>
      </c>
      <c r="B7" s="99">
        <v>2</v>
      </c>
      <c r="C7" s="99">
        <v>3</v>
      </c>
      <c r="D7" s="99">
        <v>4</v>
      </c>
    </row>
    <row r="8" spans="1:4" ht="18.75" customHeight="1">
      <c r="A8" s="286" t="s">
        <v>28</v>
      </c>
      <c r="B8" s="286"/>
      <c r="C8" s="30"/>
      <c r="D8" s="127">
        <f>D9+D18</f>
        <v>2105373</v>
      </c>
    </row>
    <row r="9" spans="1:4" ht="18.75" customHeight="1">
      <c r="A9" s="32" t="s">
        <v>13</v>
      </c>
      <c r="B9" s="33" t="s">
        <v>21</v>
      </c>
      <c r="C9" s="32" t="s">
        <v>29</v>
      </c>
      <c r="D9" s="237">
        <v>1315032</v>
      </c>
    </row>
    <row r="10" spans="1:4" ht="18.75" customHeight="1">
      <c r="A10" s="34" t="s">
        <v>14</v>
      </c>
      <c r="B10" s="35" t="s">
        <v>22</v>
      </c>
      <c r="C10" s="34" t="s">
        <v>29</v>
      </c>
      <c r="D10" s="236"/>
    </row>
    <row r="11" spans="1:4" ht="51">
      <c r="A11" s="34" t="s">
        <v>15</v>
      </c>
      <c r="B11" s="36" t="s">
        <v>187</v>
      </c>
      <c r="C11" s="34" t="s">
        <v>58</v>
      </c>
      <c r="D11" s="35"/>
    </row>
    <row r="12" spans="1:4" ht="18.75" customHeight="1">
      <c r="A12" s="34" t="s">
        <v>1</v>
      </c>
      <c r="B12" s="35" t="s">
        <v>31</v>
      </c>
      <c r="C12" s="34" t="s">
        <v>59</v>
      </c>
      <c r="D12" s="35"/>
    </row>
    <row r="13" spans="1:4" ht="18.75" customHeight="1">
      <c r="A13" s="34" t="s">
        <v>20</v>
      </c>
      <c r="B13" s="35" t="s">
        <v>188</v>
      </c>
      <c r="C13" s="34" t="s">
        <v>238</v>
      </c>
      <c r="D13" s="35"/>
    </row>
    <row r="14" spans="1:4" ht="18.75" customHeight="1">
      <c r="A14" s="34" t="s">
        <v>230</v>
      </c>
      <c r="B14" s="35" t="s">
        <v>234</v>
      </c>
      <c r="C14" s="34" t="s">
        <v>225</v>
      </c>
      <c r="D14" s="35"/>
    </row>
    <row r="15" spans="1:4" ht="18.75" customHeight="1">
      <c r="A15" s="34" t="s">
        <v>231</v>
      </c>
      <c r="B15" s="35" t="s">
        <v>235</v>
      </c>
      <c r="C15" s="34" t="s">
        <v>226</v>
      </c>
      <c r="D15" s="35"/>
    </row>
    <row r="16" spans="1:4" ht="44.25" customHeight="1">
      <c r="A16" s="34" t="s">
        <v>232</v>
      </c>
      <c r="B16" s="36" t="s">
        <v>236</v>
      </c>
      <c r="C16" s="34" t="s">
        <v>227</v>
      </c>
      <c r="D16" s="35"/>
    </row>
    <row r="17" spans="1:4" ht="18.75" customHeight="1">
      <c r="A17" s="34" t="s">
        <v>233</v>
      </c>
      <c r="B17" s="35" t="s">
        <v>237</v>
      </c>
      <c r="C17" s="34" t="s">
        <v>228</v>
      </c>
      <c r="D17" s="169"/>
    </row>
    <row r="18" spans="1:4" ht="18.75" customHeight="1">
      <c r="A18" s="34" t="s">
        <v>23</v>
      </c>
      <c r="B18" s="35" t="s">
        <v>24</v>
      </c>
      <c r="C18" s="34" t="s">
        <v>30</v>
      </c>
      <c r="D18" s="125">
        <v>790341</v>
      </c>
    </row>
    <row r="19" spans="1:4" ht="18.75" customHeight="1">
      <c r="A19" s="34" t="s">
        <v>26</v>
      </c>
      <c r="B19" s="35" t="s">
        <v>106</v>
      </c>
      <c r="C19" s="34" t="s">
        <v>34</v>
      </c>
      <c r="D19" s="236"/>
    </row>
    <row r="20" spans="1:4" ht="18.75" customHeight="1">
      <c r="A20" s="34" t="s">
        <v>33</v>
      </c>
      <c r="B20" s="35" t="s">
        <v>57</v>
      </c>
      <c r="C20" s="34" t="s">
        <v>89</v>
      </c>
      <c r="D20" s="169"/>
    </row>
    <row r="21" spans="1:4" ht="18.75" customHeight="1">
      <c r="A21" s="34" t="s">
        <v>56</v>
      </c>
      <c r="B21" s="35" t="s">
        <v>247</v>
      </c>
      <c r="C21" s="34" t="s">
        <v>32</v>
      </c>
      <c r="D21" s="125"/>
    </row>
    <row r="22" spans="1:4" ht="18.75" customHeight="1">
      <c r="A22" s="37" t="s">
        <v>246</v>
      </c>
      <c r="B22" s="38" t="s">
        <v>229</v>
      </c>
      <c r="C22" s="37" t="s">
        <v>38</v>
      </c>
      <c r="D22" s="235"/>
    </row>
    <row r="23" spans="1:4" ht="18.75" customHeight="1">
      <c r="A23" s="286" t="s">
        <v>189</v>
      </c>
      <c r="B23" s="286"/>
      <c r="C23" s="30"/>
      <c r="D23" s="31"/>
    </row>
    <row r="24" spans="1:4" ht="18.75" customHeight="1">
      <c r="A24" s="32" t="s">
        <v>13</v>
      </c>
      <c r="B24" s="33" t="s">
        <v>60</v>
      </c>
      <c r="C24" s="32" t="s">
        <v>36</v>
      </c>
      <c r="D24" s="33"/>
    </row>
    <row r="25" spans="1:4" ht="18.75" customHeight="1">
      <c r="A25" s="34" t="s">
        <v>14</v>
      </c>
      <c r="B25" s="35" t="s">
        <v>35</v>
      </c>
      <c r="C25" s="34" t="s">
        <v>36</v>
      </c>
      <c r="D25" s="35"/>
    </row>
    <row r="26" spans="1:4" ht="38.25">
      <c r="A26" s="34" t="s">
        <v>15</v>
      </c>
      <c r="B26" s="36" t="s">
        <v>64</v>
      </c>
      <c r="C26" s="34" t="s">
        <v>65</v>
      </c>
      <c r="D26" s="35"/>
    </row>
    <row r="27" spans="1:4" ht="18.75" customHeight="1">
      <c r="A27" s="34" t="s">
        <v>1</v>
      </c>
      <c r="B27" s="35" t="s">
        <v>61</v>
      </c>
      <c r="C27" s="34" t="s">
        <v>54</v>
      </c>
      <c r="D27" s="35"/>
    </row>
    <row r="28" spans="1:4" ht="18.75" customHeight="1">
      <c r="A28" s="34" t="s">
        <v>20</v>
      </c>
      <c r="B28" s="35" t="s">
        <v>62</v>
      </c>
      <c r="C28" s="34" t="s">
        <v>38</v>
      </c>
      <c r="D28" s="35"/>
    </row>
    <row r="29" spans="1:4" ht="18.75" customHeight="1">
      <c r="A29" s="34" t="s">
        <v>23</v>
      </c>
      <c r="B29" s="35" t="s">
        <v>25</v>
      </c>
      <c r="C29" s="34" t="s">
        <v>39</v>
      </c>
      <c r="D29" s="35"/>
    </row>
    <row r="30" spans="1:4" ht="18.75" customHeight="1">
      <c r="A30" s="34" t="s">
        <v>26</v>
      </c>
      <c r="B30" s="35" t="s">
        <v>63</v>
      </c>
      <c r="C30" s="34" t="s">
        <v>40</v>
      </c>
      <c r="D30" s="35"/>
    </row>
    <row r="31" spans="1:4" ht="18.75" customHeight="1">
      <c r="A31" s="37" t="s">
        <v>33</v>
      </c>
      <c r="B31" s="38" t="s">
        <v>41</v>
      </c>
      <c r="C31" s="37" t="s">
        <v>37</v>
      </c>
      <c r="D31" s="38"/>
    </row>
    <row r="32" spans="1:4" ht="7.5" customHeight="1">
      <c r="A32" s="5"/>
      <c r="B32" s="6"/>
      <c r="C32" s="6"/>
      <c r="D32" s="6"/>
    </row>
    <row r="33" spans="1:6" ht="12.75">
      <c r="A33" s="64"/>
      <c r="B33" s="63"/>
      <c r="C33" s="63"/>
      <c r="D33" s="63"/>
      <c r="E33" s="57"/>
      <c r="F33" s="57"/>
    </row>
    <row r="34" spans="1:6" ht="12.75">
      <c r="A34" s="285" t="s">
        <v>239</v>
      </c>
      <c r="B34" s="285"/>
      <c r="C34" s="285"/>
      <c r="D34" s="285"/>
      <c r="E34" s="285"/>
      <c r="F34" s="285"/>
    </row>
    <row r="35" spans="1:6" ht="22.5" customHeight="1">
      <c r="A35" s="285"/>
      <c r="B35" s="285"/>
      <c r="C35" s="285"/>
      <c r="D35" s="285"/>
      <c r="E35" s="285"/>
      <c r="F35" s="285"/>
    </row>
  </sheetData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defaultGridColor="0" colorId="8" workbookViewId="0" topLeftCell="A1">
      <selection activeCell="F9" sqref="F9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288" t="s">
        <v>70</v>
      </c>
      <c r="B1" s="288"/>
      <c r="C1" s="288"/>
      <c r="D1" s="288"/>
      <c r="E1" s="288"/>
      <c r="F1" s="288"/>
      <c r="G1" s="288"/>
      <c r="H1" s="288"/>
      <c r="I1" s="288"/>
      <c r="J1" s="288"/>
    </row>
    <row r="2" ht="12.75">
      <c r="J2" s="10" t="s">
        <v>47</v>
      </c>
    </row>
    <row r="3" spans="1:10" s="4" customFormat="1" ht="20.25" customHeight="1">
      <c r="A3" s="276" t="s">
        <v>2</v>
      </c>
      <c r="B3" s="290" t="s">
        <v>3</v>
      </c>
      <c r="C3" s="290" t="s">
        <v>4</v>
      </c>
      <c r="D3" s="275" t="s">
        <v>174</v>
      </c>
      <c r="E3" s="275" t="s">
        <v>173</v>
      </c>
      <c r="F3" s="275" t="s">
        <v>115</v>
      </c>
      <c r="G3" s="275"/>
      <c r="H3" s="275"/>
      <c r="I3" s="275"/>
      <c r="J3" s="275"/>
    </row>
    <row r="4" spans="1:10" s="4" customFormat="1" ht="20.25" customHeight="1">
      <c r="A4" s="276"/>
      <c r="B4" s="291"/>
      <c r="C4" s="291"/>
      <c r="D4" s="276"/>
      <c r="E4" s="275"/>
      <c r="F4" s="275" t="s">
        <v>171</v>
      </c>
      <c r="G4" s="275" t="s">
        <v>6</v>
      </c>
      <c r="H4" s="275"/>
      <c r="I4" s="275"/>
      <c r="J4" s="275" t="s">
        <v>172</v>
      </c>
    </row>
    <row r="5" spans="1:10" s="4" customFormat="1" ht="65.25" customHeight="1">
      <c r="A5" s="276"/>
      <c r="B5" s="292"/>
      <c r="C5" s="292"/>
      <c r="D5" s="276"/>
      <c r="E5" s="275"/>
      <c r="F5" s="275"/>
      <c r="G5" s="19" t="s">
        <v>167</v>
      </c>
      <c r="H5" s="19" t="s">
        <v>168</v>
      </c>
      <c r="I5" s="19" t="s">
        <v>169</v>
      </c>
      <c r="J5" s="275"/>
    </row>
    <row r="6" spans="1:10" ht="9" customHeight="1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</row>
    <row r="7" spans="1:10" ht="19.5" customHeight="1">
      <c r="A7" s="24">
        <v>750</v>
      </c>
      <c r="B7" s="24">
        <v>75011</v>
      </c>
      <c r="C7" s="24">
        <v>2010</v>
      </c>
      <c r="D7" s="140">
        <v>77230</v>
      </c>
      <c r="E7" s="140">
        <v>77230</v>
      </c>
      <c r="F7" s="140">
        <v>77230</v>
      </c>
      <c r="G7" s="140">
        <v>63476</v>
      </c>
      <c r="H7" s="140">
        <v>12524</v>
      </c>
      <c r="I7" s="24"/>
      <c r="J7" s="24"/>
    </row>
    <row r="8" spans="1:10" ht="19.5" customHeight="1">
      <c r="A8" s="155"/>
      <c r="B8" s="155" t="s">
        <v>319</v>
      </c>
      <c r="C8" s="155"/>
      <c r="D8" s="156">
        <f>D7</f>
        <v>77230</v>
      </c>
      <c r="E8" s="156">
        <f>E7</f>
        <v>77230</v>
      </c>
      <c r="F8" s="156">
        <f>F7</f>
        <v>77230</v>
      </c>
      <c r="G8" s="156">
        <f>G7</f>
        <v>63476</v>
      </c>
      <c r="H8" s="156">
        <f>H7</f>
        <v>12524</v>
      </c>
      <c r="I8" s="25"/>
      <c r="J8" s="25"/>
    </row>
    <row r="9" spans="1:10" ht="19.5" customHeight="1">
      <c r="A9" s="25">
        <v>751</v>
      </c>
      <c r="B9" s="25">
        <v>75101</v>
      </c>
      <c r="C9" s="25">
        <v>2010</v>
      </c>
      <c r="D9" s="154">
        <v>2195</v>
      </c>
      <c r="E9" s="154">
        <v>2195</v>
      </c>
      <c r="F9" s="154">
        <v>2195</v>
      </c>
      <c r="G9" s="25"/>
      <c r="H9" s="25"/>
      <c r="I9" s="25"/>
      <c r="J9" s="25"/>
    </row>
    <row r="10" spans="1:10" ht="19.5" customHeight="1">
      <c r="A10" s="25"/>
      <c r="B10" s="155" t="s">
        <v>319</v>
      </c>
      <c r="C10" s="155"/>
      <c r="D10" s="156">
        <f>D9</f>
        <v>2195</v>
      </c>
      <c r="E10" s="156">
        <f>E9</f>
        <v>2195</v>
      </c>
      <c r="F10" s="156">
        <f>F9</f>
        <v>2195</v>
      </c>
      <c r="G10" s="154"/>
      <c r="H10" s="154"/>
      <c r="I10" s="154"/>
      <c r="J10" s="154"/>
    </row>
    <row r="11" spans="1:10" ht="19.5" customHeight="1">
      <c r="A11" s="25">
        <v>852</v>
      </c>
      <c r="B11" s="25">
        <v>85203</v>
      </c>
      <c r="C11" s="25">
        <v>2010</v>
      </c>
      <c r="D11" s="154">
        <v>231000</v>
      </c>
      <c r="E11" s="154">
        <v>231000</v>
      </c>
      <c r="F11" s="154">
        <v>231000</v>
      </c>
      <c r="G11" s="25"/>
      <c r="H11" s="25"/>
      <c r="I11" s="154">
        <v>231000</v>
      </c>
      <c r="J11" s="25"/>
    </row>
    <row r="12" spans="1:10" ht="19.5" customHeight="1">
      <c r="A12" s="25">
        <v>852</v>
      </c>
      <c r="B12" s="25">
        <v>85212</v>
      </c>
      <c r="C12" s="25">
        <v>2010</v>
      </c>
      <c r="D12" s="154">
        <v>4061711</v>
      </c>
      <c r="E12" s="154">
        <v>4061711</v>
      </c>
      <c r="F12" s="154">
        <v>4061711</v>
      </c>
      <c r="G12" s="154">
        <v>66500</v>
      </c>
      <c r="H12" s="154">
        <v>45611</v>
      </c>
      <c r="I12" s="25"/>
      <c r="J12" s="25"/>
    </row>
    <row r="13" spans="1:10" ht="19.5" customHeight="1">
      <c r="A13" s="25">
        <v>852</v>
      </c>
      <c r="B13" s="25">
        <v>85213</v>
      </c>
      <c r="C13" s="25">
        <v>2010</v>
      </c>
      <c r="D13" s="154">
        <v>13436</v>
      </c>
      <c r="E13" s="154">
        <v>13436</v>
      </c>
      <c r="F13" s="154">
        <v>13436</v>
      </c>
      <c r="G13" s="25"/>
      <c r="H13" s="154">
        <v>13436</v>
      </c>
      <c r="I13" s="25"/>
      <c r="J13" s="25"/>
    </row>
    <row r="14" spans="1:10" ht="19.5" customHeight="1">
      <c r="A14" s="25">
        <v>852</v>
      </c>
      <c r="B14" s="25">
        <v>85214</v>
      </c>
      <c r="C14" s="25">
        <v>2010</v>
      </c>
      <c r="D14" s="154">
        <v>108307</v>
      </c>
      <c r="E14" s="154">
        <v>108307</v>
      </c>
      <c r="F14" s="154">
        <v>108307</v>
      </c>
      <c r="G14" s="25"/>
      <c r="H14" s="25"/>
      <c r="I14" s="25"/>
      <c r="J14" s="25"/>
    </row>
    <row r="15" spans="1:10" ht="19.5" customHeight="1">
      <c r="A15" s="25">
        <v>852</v>
      </c>
      <c r="B15" s="25">
        <v>85228</v>
      </c>
      <c r="C15" s="25">
        <v>2010</v>
      </c>
      <c r="D15" s="154">
        <v>92344</v>
      </c>
      <c r="E15" s="154">
        <v>92344</v>
      </c>
      <c r="F15" s="154">
        <v>92344</v>
      </c>
      <c r="G15" s="154">
        <v>72017</v>
      </c>
      <c r="H15" s="154">
        <v>14583</v>
      </c>
      <c r="I15" s="25"/>
      <c r="J15" s="25"/>
    </row>
    <row r="16" spans="1:10" ht="19.5" customHeight="1">
      <c r="A16" s="25"/>
      <c r="B16" s="155" t="s">
        <v>319</v>
      </c>
      <c r="C16" s="155"/>
      <c r="D16" s="156">
        <f aca="true" t="shared" si="0" ref="D16:I16">D11+D12+D13+D14+D15</f>
        <v>4506798</v>
      </c>
      <c r="E16" s="156">
        <f t="shared" si="0"/>
        <v>4506798</v>
      </c>
      <c r="F16" s="156">
        <f t="shared" si="0"/>
        <v>4506798</v>
      </c>
      <c r="G16" s="156">
        <f t="shared" si="0"/>
        <v>138517</v>
      </c>
      <c r="H16" s="156">
        <f t="shared" si="0"/>
        <v>73630</v>
      </c>
      <c r="I16" s="156">
        <f t="shared" si="0"/>
        <v>231000</v>
      </c>
      <c r="J16" s="25"/>
    </row>
    <row r="17" spans="1:10" ht="19.5" customHeight="1">
      <c r="A17" s="289" t="s">
        <v>193</v>
      </c>
      <c r="B17" s="289"/>
      <c r="C17" s="289"/>
      <c r="D17" s="289"/>
      <c r="E17" s="157">
        <f>E16+E10+E8</f>
        <v>4586223</v>
      </c>
      <c r="F17" s="157">
        <f>F16+F10+F8</f>
        <v>4586223</v>
      </c>
      <c r="G17" s="157">
        <f>G16+G10+G8</f>
        <v>201993</v>
      </c>
      <c r="H17" s="157">
        <f>H16+H10+H8</f>
        <v>86154</v>
      </c>
      <c r="I17" s="157">
        <f>I16+I10+I8</f>
        <v>231000</v>
      </c>
      <c r="J17" s="22"/>
    </row>
  </sheetData>
  <mergeCells count="11">
    <mergeCell ref="A17:D17"/>
    <mergeCell ref="D3:D5"/>
    <mergeCell ref="E3:E5"/>
    <mergeCell ref="A3:A5"/>
    <mergeCell ref="B3:B5"/>
    <mergeCell ref="C3:C5"/>
    <mergeCell ref="G4:I4"/>
    <mergeCell ref="J4:J5"/>
    <mergeCell ref="F3:J3"/>
    <mergeCell ref="A1:J1"/>
    <mergeCell ref="F4:F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J8" sqref="J8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0.25390625" style="0" customWidth="1"/>
    <col min="10" max="10" width="14.375" style="0" customWidth="1"/>
    <col min="76" max="16384" width="9.125" style="2" customWidth="1"/>
  </cols>
  <sheetData>
    <row r="1" spans="1:10" ht="45" customHeight="1">
      <c r="A1" s="288" t="s">
        <v>98</v>
      </c>
      <c r="B1" s="288"/>
      <c r="C1" s="288"/>
      <c r="D1" s="288"/>
      <c r="E1" s="288"/>
      <c r="F1" s="288"/>
      <c r="G1" s="288"/>
      <c r="H1" s="288"/>
      <c r="I1" s="288"/>
      <c r="J1" s="288"/>
    </row>
    <row r="2" spans="1:6" ht="15.75">
      <c r="A2" s="13"/>
      <c r="B2" s="13"/>
      <c r="C2" s="13"/>
      <c r="D2" s="13"/>
      <c r="E2" s="13"/>
      <c r="F2" s="13"/>
    </row>
    <row r="3" spans="1:10" ht="13.5" customHeight="1">
      <c r="A3" s="6"/>
      <c r="B3" s="6"/>
      <c r="C3" s="6"/>
      <c r="D3" s="6"/>
      <c r="E3" s="6"/>
      <c r="F3" s="6"/>
      <c r="J3" s="90" t="s">
        <v>47</v>
      </c>
    </row>
    <row r="4" spans="1:10" ht="20.25" customHeight="1">
      <c r="A4" s="276" t="s">
        <v>2</v>
      </c>
      <c r="B4" s="290" t="s">
        <v>3</v>
      </c>
      <c r="C4" s="290" t="s">
        <v>4</v>
      </c>
      <c r="D4" s="275" t="s">
        <v>174</v>
      </c>
      <c r="E4" s="275" t="s">
        <v>173</v>
      </c>
      <c r="F4" s="275" t="s">
        <v>115</v>
      </c>
      <c r="G4" s="275"/>
      <c r="H4" s="275"/>
      <c r="I4" s="275"/>
      <c r="J4" s="275"/>
    </row>
    <row r="5" spans="1:10" ht="18" customHeight="1">
      <c r="A5" s="276"/>
      <c r="B5" s="291"/>
      <c r="C5" s="291"/>
      <c r="D5" s="276"/>
      <c r="E5" s="275"/>
      <c r="F5" s="275" t="s">
        <v>171</v>
      </c>
      <c r="G5" s="275" t="s">
        <v>6</v>
      </c>
      <c r="H5" s="275"/>
      <c r="I5" s="275"/>
      <c r="J5" s="275" t="s">
        <v>172</v>
      </c>
    </row>
    <row r="6" spans="1:10" ht="69" customHeight="1">
      <c r="A6" s="276"/>
      <c r="B6" s="292"/>
      <c r="C6" s="292"/>
      <c r="D6" s="276"/>
      <c r="E6" s="275"/>
      <c r="F6" s="275"/>
      <c r="G6" s="19" t="s">
        <v>167</v>
      </c>
      <c r="H6" s="19" t="s">
        <v>168</v>
      </c>
      <c r="I6" s="19" t="s">
        <v>169</v>
      </c>
      <c r="J6" s="275"/>
    </row>
    <row r="7" spans="1:10" ht="8.2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</row>
    <row r="8" spans="1:10" ht="19.5" customHeight="1">
      <c r="A8" s="24"/>
      <c r="B8" s="24"/>
      <c r="C8" s="24"/>
      <c r="D8" s="24"/>
      <c r="E8" s="24"/>
      <c r="F8" s="24"/>
      <c r="G8" s="24"/>
      <c r="H8" s="24"/>
      <c r="I8" s="24"/>
      <c r="J8" s="24"/>
    </row>
    <row r="9" spans="1:10" ht="19.5" customHeight="1">
      <c r="A9" s="25"/>
      <c r="B9" s="25"/>
      <c r="C9" s="25"/>
      <c r="D9" s="25"/>
      <c r="E9" s="25"/>
      <c r="F9" s="25"/>
      <c r="G9" s="25"/>
      <c r="H9" s="25"/>
      <c r="I9" s="25"/>
      <c r="J9" s="25"/>
    </row>
    <row r="10" spans="1:10" ht="19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9.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19.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9.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19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19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19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</row>
    <row r="17" spans="1:10" ht="19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19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</row>
    <row r="19" spans="1:10" ht="19.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</row>
    <row r="20" spans="1:10" ht="19.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1" spans="1:10" ht="24.75" customHeight="1">
      <c r="A21" s="289" t="s">
        <v>193</v>
      </c>
      <c r="B21" s="289"/>
      <c r="C21" s="289"/>
      <c r="D21" s="289"/>
      <c r="E21" s="22"/>
      <c r="F21" s="22"/>
      <c r="G21" s="22"/>
      <c r="H21" s="22"/>
      <c r="I21" s="22"/>
      <c r="J21" s="22"/>
    </row>
  </sheetData>
  <mergeCells count="11">
    <mergeCell ref="C4:C6"/>
    <mergeCell ref="D4:D6"/>
    <mergeCell ref="A21:D21"/>
    <mergeCell ref="A1:J1"/>
    <mergeCell ref="E4:E6"/>
    <mergeCell ref="F4:J4"/>
    <mergeCell ref="F5:F6"/>
    <mergeCell ref="G5:I5"/>
    <mergeCell ref="J5:J6"/>
    <mergeCell ref="A4:A6"/>
    <mergeCell ref="B4:B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C9"/>
  <sheetViews>
    <sheetView workbookViewId="0" topLeftCell="A1">
      <selection activeCell="B8" sqref="B8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3.625" style="0" customWidth="1"/>
    <col min="11" max="11" width="13.00390625" style="0" customWidth="1"/>
    <col min="12" max="12" width="14.625" style="0" customWidth="1"/>
    <col min="82" max="16384" width="9.125" style="2" customWidth="1"/>
  </cols>
  <sheetData>
    <row r="1" spans="1:12" ht="45" customHeight="1">
      <c r="A1" s="288" t="s">
        <v>166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</row>
    <row r="3" ht="12.75">
      <c r="L3" s="90" t="s">
        <v>47</v>
      </c>
    </row>
    <row r="4" spans="1:81" ht="20.25" customHeight="1">
      <c r="A4" s="276" t="s">
        <v>2</v>
      </c>
      <c r="B4" s="290" t="s">
        <v>3</v>
      </c>
      <c r="C4" s="290" t="s">
        <v>4</v>
      </c>
      <c r="D4" s="275" t="s">
        <v>174</v>
      </c>
      <c r="E4" s="275" t="s">
        <v>173</v>
      </c>
      <c r="F4" s="275" t="s">
        <v>115</v>
      </c>
      <c r="G4" s="275"/>
      <c r="H4" s="275"/>
      <c r="I4" s="275"/>
      <c r="J4" s="275"/>
      <c r="K4" s="275"/>
      <c r="L4" s="275"/>
      <c r="BZ4" s="2"/>
      <c r="CA4" s="2"/>
      <c r="CB4" s="2"/>
      <c r="CC4" s="2"/>
    </row>
    <row r="5" spans="1:81" ht="18" customHeight="1">
      <c r="A5" s="276"/>
      <c r="B5" s="291"/>
      <c r="C5" s="291"/>
      <c r="D5" s="276"/>
      <c r="E5" s="275"/>
      <c r="F5" s="275" t="s">
        <v>171</v>
      </c>
      <c r="G5" s="275" t="s">
        <v>6</v>
      </c>
      <c r="H5" s="275"/>
      <c r="I5" s="275"/>
      <c r="J5" s="275"/>
      <c r="K5" s="275"/>
      <c r="L5" s="275" t="s">
        <v>172</v>
      </c>
      <c r="BZ5" s="2"/>
      <c r="CA5" s="2"/>
      <c r="CB5" s="2"/>
      <c r="CC5" s="2"/>
    </row>
    <row r="6" spans="1:81" ht="69" customHeight="1">
      <c r="A6" s="276"/>
      <c r="B6" s="292"/>
      <c r="C6" s="292"/>
      <c r="D6" s="276"/>
      <c r="E6" s="275"/>
      <c r="F6" s="275"/>
      <c r="G6" s="19" t="s">
        <v>167</v>
      </c>
      <c r="H6" s="19" t="s">
        <v>168</v>
      </c>
      <c r="I6" s="19" t="s">
        <v>169</v>
      </c>
      <c r="J6" s="19" t="s">
        <v>170</v>
      </c>
      <c r="K6" s="19" t="s">
        <v>190</v>
      </c>
      <c r="L6" s="275"/>
      <c r="BZ6" s="2"/>
      <c r="CA6" s="2"/>
      <c r="CB6" s="2"/>
      <c r="CC6" s="2"/>
    </row>
    <row r="7" spans="1:81" ht="8.2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BZ7" s="2"/>
      <c r="CA7" s="2"/>
      <c r="CB7" s="2"/>
      <c r="CC7" s="2"/>
    </row>
    <row r="8" spans="1:81" ht="19.5" customHeight="1">
      <c r="A8" s="24">
        <v>600</v>
      </c>
      <c r="B8" s="24">
        <v>60014</v>
      </c>
      <c r="C8" s="24">
        <v>2320</v>
      </c>
      <c r="D8" s="140">
        <v>250000</v>
      </c>
      <c r="E8" s="140">
        <v>250000</v>
      </c>
      <c r="F8" s="140">
        <v>250000</v>
      </c>
      <c r="G8" s="24"/>
      <c r="H8" s="24"/>
      <c r="I8" s="140">
        <v>250000</v>
      </c>
      <c r="J8" s="24"/>
      <c r="K8" s="24"/>
      <c r="L8" s="24"/>
      <c r="BZ8" s="2"/>
      <c r="CA8" s="2"/>
      <c r="CB8" s="2"/>
      <c r="CC8" s="2"/>
    </row>
    <row r="9" spans="1:81" ht="24.75" customHeight="1">
      <c r="A9" s="289" t="s">
        <v>193</v>
      </c>
      <c r="B9" s="289"/>
      <c r="C9" s="289"/>
      <c r="D9" s="289"/>
      <c r="E9" s="157">
        <f>E8</f>
        <v>250000</v>
      </c>
      <c r="F9" s="157">
        <f>F8</f>
        <v>250000</v>
      </c>
      <c r="G9" s="157"/>
      <c r="H9" s="157"/>
      <c r="I9" s="157">
        <f>I8</f>
        <v>250000</v>
      </c>
      <c r="J9" s="22"/>
      <c r="K9" s="22"/>
      <c r="L9" s="22"/>
      <c r="BZ9" s="2"/>
      <c r="CA9" s="2"/>
      <c r="CB9" s="2"/>
      <c r="CC9" s="2"/>
    </row>
  </sheetData>
  <mergeCells count="11">
    <mergeCell ref="F5:F6"/>
    <mergeCell ref="G5:K5"/>
    <mergeCell ref="L5:L6"/>
    <mergeCell ref="A9:D9"/>
    <mergeCell ref="A1:L1"/>
    <mergeCell ref="A4:A6"/>
    <mergeCell ref="B4:B6"/>
    <mergeCell ref="C4:C6"/>
    <mergeCell ref="D4:D6"/>
    <mergeCell ref="E4:E6"/>
    <mergeCell ref="F4:L4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85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Krzysztof Malec</cp:lastModifiedBy>
  <cp:lastPrinted>2006-11-28T08:04:59Z</cp:lastPrinted>
  <dcterms:created xsi:type="dcterms:W3CDTF">1998-12-09T13:02:10Z</dcterms:created>
  <dcterms:modified xsi:type="dcterms:W3CDTF">2007-01-02T13:12:49Z</dcterms:modified>
  <cp:category/>
  <cp:version/>
  <cp:contentType/>
  <cp:contentStatus/>
</cp:coreProperties>
</file>